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KT18B" sheetId="1" r:id="rId1"/>
    <sheet name="TH18B" sheetId="2" r:id="rId2"/>
    <sheet name="TP18B" sheetId="3" r:id="rId3"/>
  </sheets>
  <calcPr calcId="144525"/>
</workbook>
</file>

<file path=xl/calcChain.xml><?xml version="1.0" encoding="utf-8"?>
<calcChain xmlns="http://schemas.openxmlformats.org/spreadsheetml/2006/main">
  <c r="R34" i="3" l="1"/>
  <c r="Q34" i="3"/>
  <c r="P34" i="3"/>
  <c r="R33" i="3"/>
  <c r="S33" i="3" s="1"/>
  <c r="T33" i="3" s="1"/>
  <c r="Q33" i="3"/>
  <c r="P33" i="3"/>
  <c r="R32" i="3"/>
  <c r="Q32" i="3"/>
  <c r="P32" i="3"/>
  <c r="R31" i="3"/>
  <c r="R30" i="3"/>
  <c r="S30" i="3" s="1"/>
  <c r="T30" i="3" s="1"/>
  <c r="Q30" i="3"/>
  <c r="P30" i="3"/>
  <c r="R29" i="3"/>
  <c r="Q29" i="3"/>
  <c r="P29" i="3"/>
  <c r="R28" i="3"/>
  <c r="S28" i="3" s="1"/>
  <c r="T28" i="3" s="1"/>
  <c r="Q28" i="3"/>
  <c r="P28" i="3"/>
  <c r="S27" i="3"/>
  <c r="T27" i="3" s="1"/>
  <c r="R27" i="3"/>
  <c r="Q27" i="3"/>
  <c r="P27" i="3"/>
  <c r="R26" i="3"/>
  <c r="S26" i="3" s="1"/>
  <c r="T26" i="3" s="1"/>
  <c r="Q26" i="3"/>
  <c r="P26" i="3"/>
  <c r="R25" i="3"/>
  <c r="Q25" i="3"/>
  <c r="P25" i="3"/>
  <c r="R24" i="3"/>
  <c r="S24" i="3" s="1"/>
  <c r="T24" i="3" s="1"/>
  <c r="Q24" i="3"/>
  <c r="P24" i="3"/>
  <c r="S23" i="3"/>
  <c r="T23" i="3" s="1"/>
  <c r="R23" i="3"/>
  <c r="Q23" i="3"/>
  <c r="P23" i="3"/>
  <c r="R22" i="3"/>
  <c r="S22" i="3" s="1"/>
  <c r="T22" i="3" s="1"/>
  <c r="Q22" i="3"/>
  <c r="P22" i="3"/>
  <c r="S21" i="3"/>
  <c r="T21" i="3" s="1"/>
  <c r="R21" i="3"/>
  <c r="Q21" i="3"/>
  <c r="P21" i="3"/>
  <c r="S20" i="3"/>
  <c r="R20" i="3"/>
  <c r="R19" i="3"/>
  <c r="S19" i="3" s="1"/>
  <c r="T19" i="3" s="1"/>
  <c r="Q19" i="3"/>
  <c r="P19" i="3"/>
  <c r="S18" i="3"/>
  <c r="T18" i="3" s="1"/>
  <c r="R18" i="3"/>
  <c r="Q18" i="3"/>
  <c r="P18" i="3"/>
  <c r="R17" i="3"/>
  <c r="S17" i="3" s="1"/>
  <c r="T17" i="3" s="1"/>
  <c r="Q17" i="3"/>
  <c r="P17" i="3"/>
  <c r="S16" i="3"/>
  <c r="T16" i="3" s="1"/>
  <c r="R16" i="3"/>
  <c r="Q16" i="3"/>
  <c r="P16" i="3"/>
  <c r="R15" i="3"/>
  <c r="S15" i="3" s="1"/>
  <c r="T15" i="3" s="1"/>
  <c r="Q15" i="3"/>
  <c r="P15" i="3"/>
  <c r="S14" i="3"/>
  <c r="T14" i="3" s="1"/>
  <c r="R14" i="3"/>
  <c r="Q14" i="3"/>
  <c r="P14" i="3"/>
  <c r="R13" i="3"/>
  <c r="S13" i="3" s="1"/>
  <c r="T13" i="3" s="1"/>
  <c r="Q13" i="3"/>
  <c r="P13" i="3"/>
  <c r="S12" i="3"/>
  <c r="T12" i="3" s="1"/>
  <c r="R12" i="3"/>
  <c r="Q12" i="3"/>
  <c r="P12" i="3"/>
  <c r="R11" i="3"/>
  <c r="S11" i="3" s="1"/>
  <c r="T11" i="3" s="1"/>
  <c r="Q11" i="3"/>
  <c r="P11" i="3"/>
  <c r="S10" i="3"/>
  <c r="R10" i="3"/>
  <c r="R35" i="3" s="1"/>
  <c r="R36" i="3" s="1"/>
  <c r="Q10" i="3"/>
  <c r="P10" i="3"/>
  <c r="C48" i="3" s="1"/>
  <c r="D48" i="3" s="1"/>
  <c r="O9" i="3"/>
  <c r="S8" i="3"/>
  <c r="S32" i="3" s="1"/>
  <c r="T32" i="3" s="1"/>
  <c r="S34" i="3" l="1"/>
  <c r="T34" i="3" s="1"/>
  <c r="C45" i="3"/>
  <c r="D45" i="3" s="1"/>
  <c r="C47" i="3"/>
  <c r="D47" i="3" s="1"/>
  <c r="C49" i="3"/>
  <c r="D49" i="3" s="1"/>
  <c r="C44" i="3"/>
  <c r="C46" i="3"/>
  <c r="D46" i="3" s="1"/>
  <c r="S25" i="3"/>
  <c r="T25" i="3" s="1"/>
  <c r="S29" i="3"/>
  <c r="T29" i="3" s="1"/>
  <c r="S31" i="3"/>
  <c r="T10" i="3"/>
  <c r="D33" i="2"/>
  <c r="D34" i="2"/>
  <c r="D35" i="2"/>
  <c r="D36" i="2"/>
  <c r="D37" i="2"/>
  <c r="D32" i="2"/>
  <c r="C32" i="2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10" i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10" i="1"/>
  <c r="S35" i="3" l="1"/>
  <c r="T35" i="3"/>
  <c r="D44" i="3"/>
  <c r="D50" i="3" s="1"/>
  <c r="C50" i="3"/>
  <c r="C38" i="1"/>
  <c r="D38" i="1" s="1"/>
  <c r="C35" i="1"/>
  <c r="D35" i="1" s="1"/>
  <c r="C36" i="1"/>
  <c r="D36" i="1" s="1"/>
  <c r="C33" i="1"/>
  <c r="D33" i="1" s="1"/>
  <c r="C37" i="1"/>
  <c r="D37" i="1" s="1"/>
  <c r="C34" i="1"/>
  <c r="D34" i="1" s="1"/>
  <c r="C37" i="2"/>
  <c r="C33" i="2"/>
  <c r="C36" i="2"/>
  <c r="C35" i="2"/>
  <c r="C34" i="2"/>
  <c r="C38" i="2" l="1"/>
  <c r="D38" i="2"/>
  <c r="C39" i="1"/>
  <c r="D39" i="1"/>
  <c r="O9" i="1" l="1"/>
</calcChain>
</file>

<file path=xl/comments1.xml><?xml version="1.0" encoding="utf-8"?>
<comments xmlns="http://schemas.openxmlformats.org/spreadsheetml/2006/main">
  <authors>
    <author>User</author>
  </authors>
  <commentList>
    <comment ref="K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bổ sung thêm vao ct</t>
        </r>
      </text>
    </comment>
  </commentList>
</comments>
</file>

<file path=xl/sharedStrings.xml><?xml version="1.0" encoding="utf-8"?>
<sst xmlns="http://schemas.openxmlformats.org/spreadsheetml/2006/main" count="346" uniqueCount="237">
  <si>
    <t>BỘ NÔNG NGHIỆP VÀ PTNT</t>
  </si>
  <si>
    <t>CỘNG HÒA XÃ HỘI CHỦ NGHĨA VIỆT NAM</t>
  </si>
  <si>
    <t>TRƯỜNG TCCN-LTTP</t>
  </si>
  <si>
    <t>Độc lập - Tự do - Hạnh phúc</t>
  </si>
  <si>
    <t>LỚP: KT18B</t>
  </si>
  <si>
    <t>LÔÙP : KC11T1</t>
  </si>
  <si>
    <t>TT</t>
  </si>
  <si>
    <t>MAHS</t>
  </si>
  <si>
    <t>HỌ</t>
  </si>
  <si>
    <t>TÊN</t>
  </si>
  <si>
    <t>NGÀY SINH</t>
  </si>
  <si>
    <t>NƠI SINH</t>
  </si>
  <si>
    <t>GiỚI TÍNH</t>
  </si>
  <si>
    <t>DÂN TỘC</t>
  </si>
  <si>
    <t>Tin học</t>
  </si>
  <si>
    <t>Tiếng Anh</t>
  </si>
  <si>
    <t>Luật kinh tế</t>
  </si>
  <si>
    <t>Phân tích hoạt động kinh doanh</t>
  </si>
  <si>
    <t>Kế toán doanh nghiệp 2</t>
  </si>
  <si>
    <t>Kế toán doanh nghiệp 3</t>
  </si>
  <si>
    <t>184KT182</t>
  </si>
  <si>
    <t>Nguyễn Thị Cẩm</t>
  </si>
  <si>
    <t>Chi</t>
  </si>
  <si>
    <t>TP.HCM</t>
  </si>
  <si>
    <t>nữ</t>
  </si>
  <si>
    <t>Kinh</t>
  </si>
  <si>
    <t>184KT186</t>
  </si>
  <si>
    <t>Nguyễn Thành</t>
  </si>
  <si>
    <t>Đạt</t>
  </si>
  <si>
    <t>Nam</t>
  </si>
  <si>
    <t>184KT170</t>
  </si>
  <si>
    <t>Trần Minh</t>
  </si>
  <si>
    <t>Hiếu</t>
  </si>
  <si>
    <t>184KT208</t>
  </si>
  <si>
    <t>Hà Thị Khánh</t>
  </si>
  <si>
    <t>Linh</t>
  </si>
  <si>
    <t>24/9/2002</t>
  </si>
  <si>
    <t>Vĩnh Phúc</t>
  </si>
  <si>
    <t>Nữ</t>
  </si>
  <si>
    <t>184KT175</t>
  </si>
  <si>
    <t>Lương Phượng</t>
  </si>
  <si>
    <t>Loan</t>
  </si>
  <si>
    <t>31/07/2002</t>
  </si>
  <si>
    <t>184KT183</t>
  </si>
  <si>
    <t>Huỳnh Thị Kiều</t>
  </si>
  <si>
    <t>My</t>
  </si>
  <si>
    <t>Đồng Tháp</t>
  </si>
  <si>
    <t>Ngân</t>
  </si>
  <si>
    <t>184KT193</t>
  </si>
  <si>
    <t>Trang Thị Kim</t>
  </si>
  <si>
    <t>Tây Ninh</t>
  </si>
  <si>
    <t>184KT168</t>
  </si>
  <si>
    <t>Nguyễn Thị Kim</t>
  </si>
  <si>
    <t>Ngọc</t>
  </si>
  <si>
    <t>30/07/2002</t>
  </si>
  <si>
    <t>An Giang</t>
  </si>
  <si>
    <t>184KT184</t>
  </si>
  <si>
    <t>Nguyễn Thanh</t>
  </si>
  <si>
    <t>Nhã</t>
  </si>
  <si>
    <t>18/01/2002</t>
  </si>
  <si>
    <t>Tiền Giang</t>
  </si>
  <si>
    <t>184KT185</t>
  </si>
  <si>
    <t>Lê Thị Huỳnh</t>
  </si>
  <si>
    <t>Như</t>
  </si>
  <si>
    <t>14/11/2002</t>
  </si>
  <si>
    <t>184KT167</t>
  </si>
  <si>
    <t xml:space="preserve">Nguyễn Ngọc </t>
  </si>
  <si>
    <t>Quân</t>
  </si>
  <si>
    <t>19/12/2000</t>
  </si>
  <si>
    <t>184KT181</t>
  </si>
  <si>
    <t>Hồng Ngọc</t>
  </si>
  <si>
    <t>Trâm</t>
  </si>
  <si>
    <t>27/09/2002</t>
  </si>
  <si>
    <t>Đồng Nai</t>
  </si>
  <si>
    <t>Trân</t>
  </si>
  <si>
    <t>184KT206</t>
  </si>
  <si>
    <t xml:space="preserve">Trần Ngọc Bảo </t>
  </si>
  <si>
    <t>27/8/2002</t>
  </si>
  <si>
    <t>184TH120</t>
  </si>
  <si>
    <t xml:space="preserve">Lê Hồ Minh </t>
  </si>
  <si>
    <t>Anh</t>
  </si>
  <si>
    <t>Ngày       tháng      năm 2018</t>
  </si>
  <si>
    <t>TL.HIỆU TRƯỞNG</t>
  </si>
  <si>
    <t>TP.ĐÀO TẠO</t>
  </si>
  <si>
    <t>Người lập bảng</t>
  </si>
  <si>
    <t>Đặng Minh Thiện</t>
  </si>
  <si>
    <t>Nguyễn Thị Thu Sâm</t>
  </si>
  <si>
    <t>LỚP: TH18B</t>
  </si>
  <si>
    <t>Anh văn chuyên ngành</t>
  </si>
  <si>
    <t>Mạng máy tính</t>
  </si>
  <si>
    <t>Kỹ thuật đồ họa</t>
  </si>
  <si>
    <t>Lập trình Visual basic</t>
  </si>
  <si>
    <t>184TH121</t>
  </si>
  <si>
    <t>Lê Hoàng</t>
  </si>
  <si>
    <t>Bảo</t>
  </si>
  <si>
    <t>184TH122</t>
  </si>
  <si>
    <t>Trương Thủy Ngọc</t>
  </si>
  <si>
    <t>Bình</t>
  </si>
  <si>
    <t>184TH126</t>
  </si>
  <si>
    <t>184TH127</t>
  </si>
  <si>
    <t>Châu Kim</t>
  </si>
  <si>
    <t>Khánh</t>
  </si>
  <si>
    <t>184TH152</t>
  </si>
  <si>
    <t>184TH138</t>
  </si>
  <si>
    <t>Thái Thanh</t>
  </si>
  <si>
    <t>Phong</t>
  </si>
  <si>
    <t>184TH139</t>
  </si>
  <si>
    <t>Võ Hồng</t>
  </si>
  <si>
    <t>Phúc</t>
  </si>
  <si>
    <t>184TH140</t>
  </si>
  <si>
    <t>Nguyễn Minh</t>
  </si>
  <si>
    <t>184TH141</t>
  </si>
  <si>
    <t xml:space="preserve">Nguyễn Hoàng Phú </t>
  </si>
  <si>
    <t>Quý</t>
  </si>
  <si>
    <t>184TH142</t>
  </si>
  <si>
    <t xml:space="preserve">Lê Tuấn </t>
  </si>
  <si>
    <t>Sang</t>
  </si>
  <si>
    <t>184TH143</t>
  </si>
  <si>
    <t>Huỳnh Long</t>
  </si>
  <si>
    <t>Tấn</t>
  </si>
  <si>
    <t>184TH146</t>
  </si>
  <si>
    <t>Lương Văn</t>
  </si>
  <si>
    <t>Trường</t>
  </si>
  <si>
    <t>184TH149</t>
  </si>
  <si>
    <t>Trần Trọng</t>
  </si>
  <si>
    <t>Tuyên</t>
  </si>
  <si>
    <t>184TH150</t>
  </si>
  <si>
    <t>Trần Thị Thanh</t>
  </si>
  <si>
    <t>Tuyền</t>
  </si>
  <si>
    <t>Nguyễn Long</t>
  </si>
  <si>
    <t>An</t>
  </si>
  <si>
    <t>Điểm trung bình chung  HK2 năm 1</t>
  </si>
  <si>
    <t>Tổng kết:</t>
  </si>
  <si>
    <t>SL</t>
  </si>
  <si>
    <t>%</t>
  </si>
  <si>
    <t>- Xuất sắc:</t>
  </si>
  <si>
    <t>- Giỏi:</t>
  </si>
  <si>
    <t>- Khá:</t>
  </si>
  <si>
    <t>- TB Khá:</t>
  </si>
  <si>
    <t>- Trung bình:</t>
  </si>
  <si>
    <t>- Yếu:</t>
  </si>
  <si>
    <t>TC</t>
  </si>
  <si>
    <t>Xếp loại</t>
  </si>
  <si>
    <t>KẾT QUẢ HỌC TẬP  HỌC KỲ 2 NĂM 1</t>
  </si>
  <si>
    <t>KẾT QUẢ HỌC TẬP  HỌC KỲ 2 NĂM THỨ 1</t>
  </si>
  <si>
    <t>LỚP: TP18B</t>
  </si>
  <si>
    <t>Vi sinh thực phẩm</t>
  </si>
  <si>
    <t>Dinh dưỡng học</t>
  </si>
  <si>
    <t>Các quá trình công nghệ trong chế biến thực phẩm</t>
  </si>
  <si>
    <t>Quản lý chất lượng thực phẩm</t>
  </si>
  <si>
    <t>Phụ gia thực phẩm</t>
  </si>
  <si>
    <t>Đánh giá cảm quan thực phẩm</t>
  </si>
  <si>
    <t>Điểm trung bình chung HK2 năm 1</t>
  </si>
  <si>
    <t>184TP070</t>
  </si>
  <si>
    <t>Hồ Quốc</t>
  </si>
  <si>
    <t>16/03/2002</t>
  </si>
  <si>
    <t>Daklak</t>
  </si>
  <si>
    <t>184TP071</t>
  </si>
  <si>
    <t>Nguyễn Thị</t>
  </si>
  <si>
    <t>Dung</t>
  </si>
  <si>
    <t>184TP076</t>
  </si>
  <si>
    <t>Trần Quốc</t>
  </si>
  <si>
    <t>Toản</t>
  </si>
  <si>
    <t>184TP077</t>
  </si>
  <si>
    <t>Lê Bảo</t>
  </si>
  <si>
    <t>184TP078</t>
  </si>
  <si>
    <t>Trịnh Thanh</t>
  </si>
  <si>
    <t>Tùng</t>
  </si>
  <si>
    <t>184TP080</t>
  </si>
  <si>
    <t>Nguyễn Duy</t>
  </si>
  <si>
    <t>Quang</t>
  </si>
  <si>
    <t>18/04/2002</t>
  </si>
  <si>
    <t>184TP084</t>
  </si>
  <si>
    <t>Nguyễn Xuân</t>
  </si>
  <si>
    <t>19/01/2002</t>
  </si>
  <si>
    <t>184TP086</t>
  </si>
  <si>
    <t>Đoàn Thị Ngọc</t>
  </si>
  <si>
    <t>Tuyết</t>
  </si>
  <si>
    <t>21/02/2002</t>
  </si>
  <si>
    <t>184TP088</t>
  </si>
  <si>
    <t>Nguyễn Trương Huy</t>
  </si>
  <si>
    <t>Vũ</t>
  </si>
  <si>
    <t>184TP090</t>
  </si>
  <si>
    <t>Liêu Hữu</t>
  </si>
  <si>
    <t>Bằng</t>
  </si>
  <si>
    <t>19/06/2002</t>
  </si>
  <si>
    <t>184TP091</t>
  </si>
  <si>
    <t xml:space="preserve">Võ Văn </t>
  </si>
  <si>
    <t>Đô</t>
  </si>
  <si>
    <t>184TP093</t>
  </si>
  <si>
    <t xml:space="preserve">Lê Đình </t>
  </si>
  <si>
    <t>Duy</t>
  </si>
  <si>
    <t>184TP095</t>
  </si>
  <si>
    <t>Duyên</t>
  </si>
  <si>
    <t>31/03/2001</t>
  </si>
  <si>
    <t>184TP097</t>
  </si>
  <si>
    <t xml:space="preserve">Lê Hiếu Xuân </t>
  </si>
  <si>
    <t>Mai</t>
  </si>
  <si>
    <t>184TP098</t>
  </si>
  <si>
    <t xml:space="preserve">Đặng Thị Kim </t>
  </si>
  <si>
    <t>28/07/2002</t>
  </si>
  <si>
    <t>184TP100</t>
  </si>
  <si>
    <t>Đỗ Thị</t>
  </si>
  <si>
    <t>Nhung</t>
  </si>
  <si>
    <t>184TP101</t>
  </si>
  <si>
    <t>Võ Đình</t>
  </si>
  <si>
    <t>Huy</t>
  </si>
  <si>
    <t>25/09/2001</t>
  </si>
  <si>
    <t>184TP102</t>
  </si>
  <si>
    <t>Nguyễn Văn</t>
  </si>
  <si>
    <t>26/06/2002</t>
  </si>
  <si>
    <t>184TP103</t>
  </si>
  <si>
    <t>Mạnh</t>
  </si>
  <si>
    <t>26/04/2002</t>
  </si>
  <si>
    <t>184TP105</t>
  </si>
  <si>
    <t>La Thị Tuyết</t>
  </si>
  <si>
    <t>Nghi</t>
  </si>
  <si>
    <t>19/04/2002</t>
  </si>
  <si>
    <t>184TP108</t>
  </si>
  <si>
    <t>Nguyễn Ngọc Thanh</t>
  </si>
  <si>
    <t>Phương</t>
  </si>
  <si>
    <t>25/02/2002</t>
  </si>
  <si>
    <t>184TP111</t>
  </si>
  <si>
    <t>Vũ Nhật</t>
  </si>
  <si>
    <t>Thiên</t>
  </si>
  <si>
    <t>184TP115</t>
  </si>
  <si>
    <t>Hà Thị Như</t>
  </si>
  <si>
    <t>Ý</t>
  </si>
  <si>
    <t>25/08/2002</t>
  </si>
  <si>
    <t>184TP116</t>
  </si>
  <si>
    <t>Lương Thị Hải</t>
  </si>
  <si>
    <t>Yến</t>
  </si>
  <si>
    <t>22/02/2002</t>
  </si>
  <si>
    <t>184TP119</t>
  </si>
  <si>
    <t>Võ Ngọc Kim</t>
  </si>
  <si>
    <t xml:space="preserve">Tuyến </t>
  </si>
  <si>
    <t>Ngày   17   tháng 12    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</si>
</sst>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rgb="FF0000FF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33CC"/>
      <name val="Times New Roman"/>
      <family val="1"/>
    </font>
    <font>
      <sz val="13"/>
      <color rgb="FF333333"/>
      <name val="Times New Roman"/>
      <family val="1"/>
    </font>
    <font>
      <sz val="12"/>
      <color theme="1"/>
      <name val="Arial"/>
      <family val="2"/>
      <scheme val="minor"/>
    </font>
    <font>
      <u/>
      <sz val="10"/>
      <color rgb="FF0000FF"/>
      <name val="Times New Roman"/>
      <family val="1"/>
    </font>
    <font>
      <sz val="9"/>
      <color rgb="FF0000FF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177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2" fillId="0" borderId="10" xfId="0" applyFont="1" applyFill="1" applyBorder="1"/>
    <xf numFmtId="0" fontId="12" fillId="0" borderId="11" xfId="0" applyFont="1" applyFill="1" applyBorder="1"/>
    <xf numFmtId="0" fontId="13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shrinkToFit="1"/>
    </xf>
    <xf numFmtId="164" fontId="5" fillId="0" borderId="8" xfId="0" applyNumberFormat="1" applyFont="1" applyFill="1" applyBorder="1"/>
    <xf numFmtId="164" fontId="14" fillId="0" borderId="8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2" fillId="0" borderId="12" xfId="0" applyFont="1" applyFill="1" applyBorder="1"/>
    <xf numFmtId="0" fontId="12" fillId="2" borderId="13" xfId="0" applyFont="1" applyFill="1" applyBorder="1"/>
    <xf numFmtId="0" fontId="10" fillId="2" borderId="5" xfId="0" applyFont="1" applyFill="1" applyBorder="1" applyAlignment="1">
      <alignment horizontal="center"/>
    </xf>
    <xf numFmtId="164" fontId="5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7" fillId="0" borderId="0" xfId="0" applyFont="1" applyFill="1"/>
    <xf numFmtId="0" fontId="4" fillId="0" borderId="0" xfId="0" applyFont="1" applyFill="1" applyBorder="1"/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18" fillId="0" borderId="3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8" xfId="0" applyFont="1" applyFill="1" applyBorder="1"/>
    <xf numFmtId="0" fontId="12" fillId="0" borderId="8" xfId="0" applyFont="1" applyFill="1" applyBorder="1"/>
    <xf numFmtId="0" fontId="9" fillId="0" borderId="8" xfId="0" applyFont="1" applyFill="1" applyBorder="1" applyAlignment="1">
      <alignment horizontal="left" vertical="center" shrinkToFit="1"/>
    </xf>
    <xf numFmtId="0" fontId="4" fillId="0" borderId="5" xfId="0" applyFont="1" applyFill="1" applyBorder="1"/>
    <xf numFmtId="0" fontId="9" fillId="0" borderId="5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vertical="center" shrinkToFit="1"/>
    </xf>
    <xf numFmtId="0" fontId="1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4" fontId="1" fillId="0" borderId="0" xfId="0" applyNumberFormat="1" applyFont="1" applyFill="1" applyAlignment="1"/>
    <xf numFmtId="164" fontId="4" fillId="0" borderId="0" xfId="0" quotePrefix="1" applyNumberFormat="1" applyFont="1" applyBorder="1" applyAlignment="1">
      <alignment horizontal="left"/>
    </xf>
    <xf numFmtId="164" fontId="4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19" xfId="0" applyFont="1" applyFill="1" applyBorder="1"/>
    <xf numFmtId="0" fontId="1" fillId="0" borderId="2" xfId="0" applyFont="1" applyFill="1" applyBorder="1"/>
    <xf numFmtId="0" fontId="0" fillId="0" borderId="2" xfId="0" applyBorder="1" applyAlignment="1">
      <alignment horizontal="right"/>
    </xf>
    <xf numFmtId="0" fontId="4" fillId="0" borderId="9" xfId="0" applyFont="1" applyBorder="1"/>
    <xf numFmtId="0" fontId="1" fillId="0" borderId="9" xfId="0" applyFont="1" applyBorder="1"/>
    <xf numFmtId="164" fontId="1" fillId="0" borderId="9" xfId="0" applyNumberFormat="1" applyFont="1" applyBorder="1" applyAlignment="1">
      <alignment horizontal="right"/>
    </xf>
    <xf numFmtId="0" fontId="4" fillId="0" borderId="8" xfId="0" applyFont="1" applyBorder="1"/>
    <xf numFmtId="0" fontId="4" fillId="0" borderId="8" xfId="0" quotePrefix="1" applyFont="1" applyBorder="1"/>
    <xf numFmtId="0" fontId="4" fillId="0" borderId="5" xfId="0" applyFont="1" applyBorder="1"/>
    <xf numFmtId="0" fontId="4" fillId="0" borderId="2" xfId="0" applyFont="1" applyFill="1" applyBorder="1"/>
    <xf numFmtId="0" fontId="1" fillId="0" borderId="2" xfId="0" applyFont="1" applyBorder="1"/>
    <xf numFmtId="0" fontId="4" fillId="0" borderId="16" xfId="0" applyFont="1" applyFill="1" applyBorder="1"/>
    <xf numFmtId="0" fontId="4" fillId="0" borderId="9" xfId="0" quotePrefix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64" fontId="4" fillId="0" borderId="14" xfId="0" quotePrefix="1" applyNumberFormat="1" applyFont="1" applyBorder="1" applyAlignment="1">
      <alignment horizontal="left"/>
    </xf>
    <xf numFmtId="164" fontId="5" fillId="0" borderId="9" xfId="0" applyNumberFormat="1" applyFont="1" applyFill="1" applyBorder="1" applyAlignment="1"/>
    <xf numFmtId="0" fontId="13" fillId="0" borderId="8" xfId="0" applyFont="1" applyFill="1" applyBorder="1" applyAlignment="1">
      <alignment shrinkToFit="1"/>
    </xf>
    <xf numFmtId="0" fontId="10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/>
    </xf>
    <xf numFmtId="164" fontId="4" fillId="0" borderId="21" xfId="0" quotePrefix="1" applyNumberFormat="1" applyFont="1" applyBorder="1" applyAlignment="1">
      <alignment horizontal="left"/>
    </xf>
    <xf numFmtId="0" fontId="4" fillId="0" borderId="20" xfId="0" quotePrefix="1" applyFont="1" applyBorder="1" applyAlignment="1">
      <alignment horizontal="center" vertical="center"/>
    </xf>
    <xf numFmtId="0" fontId="20" fillId="0" borderId="0" xfId="0" applyFont="1" applyFill="1"/>
    <xf numFmtId="164" fontId="4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/>
    <xf numFmtId="1" fontId="21" fillId="0" borderId="4" xfId="0" applyNumberFormat="1" applyFont="1" applyFill="1" applyBorder="1" applyAlignment="1">
      <alignment horizontal="right" textRotation="90"/>
    </xf>
    <xf numFmtId="1" fontId="8" fillId="0" borderId="4" xfId="0" applyNumberFormat="1" applyFont="1" applyFill="1" applyBorder="1" applyAlignment="1">
      <alignment textRotation="90"/>
    </xf>
    <xf numFmtId="1" fontId="22" fillId="0" borderId="4" xfId="0" applyNumberFormat="1" applyFont="1" applyFill="1" applyBorder="1" applyAlignment="1">
      <alignment textRotation="90"/>
    </xf>
    <xf numFmtId="1" fontId="21" fillId="0" borderId="4" xfId="0" applyNumberFormat="1" applyFont="1" applyFill="1" applyBorder="1" applyAlignment="1">
      <alignment textRotation="90"/>
    </xf>
    <xf numFmtId="1" fontId="8" fillId="0" borderId="2" xfId="0" applyNumberFormat="1" applyFont="1" applyFill="1" applyBorder="1" applyAlignment="1">
      <alignment textRotation="90"/>
    </xf>
    <xf numFmtId="164" fontId="10" fillId="0" borderId="2" xfId="0" applyNumberFormat="1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8" xfId="1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64" fontId="24" fillId="0" borderId="9" xfId="0" applyNumberFormat="1" applyFont="1" applyFill="1" applyBorder="1" applyAlignment="1"/>
    <xf numFmtId="164" fontId="4" fillId="0" borderId="9" xfId="0" applyNumberFormat="1" applyFont="1" applyFill="1" applyBorder="1" applyAlignment="1"/>
    <xf numFmtId="0" fontId="4" fillId="0" borderId="9" xfId="0" applyFont="1" applyFill="1" applyBorder="1" applyAlignment="1"/>
    <xf numFmtId="0" fontId="1" fillId="0" borderId="8" xfId="0" applyFont="1" applyFill="1" applyBorder="1" applyAlignment="1">
      <alignment horizontal="center"/>
    </xf>
    <xf numFmtId="14" fontId="1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/>
    <xf numFmtId="0" fontId="4" fillId="0" borderId="8" xfId="0" applyFont="1" applyFill="1" applyBorder="1" applyAlignment="1"/>
    <xf numFmtId="164" fontId="24" fillId="0" borderId="8" xfId="0" applyNumberFormat="1" applyFont="1" applyFill="1" applyBorder="1" applyAlignment="1"/>
    <xf numFmtId="0" fontId="24" fillId="0" borderId="8" xfId="0" applyFont="1" applyFill="1" applyBorder="1" applyAlignment="1"/>
    <xf numFmtId="0" fontId="1" fillId="0" borderId="10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wrapText="1"/>
    </xf>
    <xf numFmtId="0" fontId="25" fillId="2" borderId="23" xfId="0" applyFont="1" applyFill="1" applyBorder="1" applyAlignment="1">
      <alignment horizontal="center" wrapText="1"/>
    </xf>
    <xf numFmtId="164" fontId="24" fillId="0" borderId="23" xfId="0" applyNumberFormat="1" applyFont="1" applyFill="1" applyBorder="1" applyAlignment="1"/>
    <xf numFmtId="164" fontId="4" fillId="0" borderId="23" xfId="0" applyNumberFormat="1" applyFont="1" applyFill="1" applyBorder="1" applyAlignment="1"/>
    <xf numFmtId="0" fontId="4" fillId="0" borderId="10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8" xfId="1" quotePrefix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wrapText="1"/>
    </xf>
    <xf numFmtId="164" fontId="4" fillId="3" borderId="23" xfId="0" applyNumberFormat="1" applyFont="1" applyFill="1" applyBorder="1" applyAlignment="1"/>
    <xf numFmtId="14" fontId="1" fillId="0" borderId="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0" xfId="1" quotePrefix="1" applyFont="1" applyBorder="1" applyAlignment="1">
      <alignment horizontal="center" vertical="center"/>
    </xf>
    <xf numFmtId="0" fontId="12" fillId="0" borderId="21" xfId="0" applyFont="1" applyBorder="1"/>
    <xf numFmtId="0" fontId="12" fillId="0" borderId="21" xfId="0" applyFont="1" applyBorder="1" applyAlignment="1">
      <alignment horizontal="center"/>
    </xf>
    <xf numFmtId="0" fontId="25" fillId="2" borderId="5" xfId="0" applyFont="1" applyFill="1" applyBorder="1" applyAlignment="1">
      <alignment horizontal="center" wrapText="1"/>
    </xf>
    <xf numFmtId="164" fontId="24" fillId="0" borderId="5" xfId="0" applyNumberFormat="1" applyFont="1" applyFill="1" applyBorder="1" applyAlignment="1"/>
    <xf numFmtId="164" fontId="4" fillId="0" borderId="5" xfId="0" applyNumberFormat="1" applyFont="1" applyFill="1" applyBorder="1" applyAlignment="1"/>
    <xf numFmtId="0" fontId="0" fillId="0" borderId="0" xfId="0" applyFill="1"/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98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 val="0"/>
        <color indexed="10"/>
      </font>
    </dxf>
    <dxf>
      <font>
        <b/>
        <i/>
        <condense val="0"/>
        <extend val="0"/>
        <color indexed="8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  <condense val="0"/>
        <extend val="0"/>
        <color indexed="8"/>
      </font>
    </dxf>
    <dxf>
      <font>
        <b/>
        <i/>
        <condense val="0"/>
        <extend val="0"/>
        <color indexed="8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indexed="8"/>
      </font>
    </dxf>
    <dxf>
      <font>
        <b/>
        <i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</font>
    </dxf>
    <dxf>
      <font>
        <b/>
        <i val="0"/>
        <color indexed="10"/>
      </font>
    </dxf>
    <dxf>
      <font>
        <b/>
        <i/>
        <condense val="0"/>
        <extend val="0"/>
        <color indexed="8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</font>
    </dxf>
    <dxf>
      <font>
        <b/>
        <i val="0"/>
        <color indexed="10"/>
      </font>
    </dxf>
    <dxf>
      <font>
        <b/>
        <i/>
        <condense val="0"/>
        <extend val="0"/>
        <color indexed="8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</font>
    </dxf>
    <dxf>
      <font>
        <b/>
        <i val="0"/>
        <color indexed="10"/>
      </font>
    </dxf>
    <dxf>
      <font>
        <b/>
        <i/>
        <condense val="0"/>
        <extend val="0"/>
        <color indexed="8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</font>
    </dxf>
    <dxf>
      <font>
        <b/>
        <i val="0"/>
        <color indexed="10"/>
      </font>
    </dxf>
    <dxf>
      <font>
        <b/>
        <i/>
        <condense val="0"/>
        <extend val="0"/>
        <color indexed="8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</font>
    </dxf>
    <dxf>
      <font>
        <b/>
        <i val="0"/>
        <color indexed="10"/>
      </font>
    </dxf>
    <dxf>
      <font>
        <b/>
        <i/>
        <condense val="0"/>
        <extend val="0"/>
        <color indexed="8"/>
      </font>
    </dxf>
    <dxf>
      <font>
        <b/>
        <i val="0"/>
        <color rgb="FFFF0000"/>
      </font>
    </dxf>
    <dxf>
      <font>
        <b/>
        <i/>
        <condense val="0"/>
        <extend val="0"/>
        <color indexed="8"/>
      </font>
    </dxf>
    <dxf>
      <font>
        <b/>
        <i/>
        <condense val="0"/>
        <extend val="0"/>
        <color indexed="8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8"/>
      </font>
    </dxf>
    <dxf>
      <font>
        <b/>
        <i/>
        <condense val="0"/>
        <extend val="0"/>
        <color indexed="8"/>
      </font>
    </dxf>
    <dxf>
      <font>
        <b/>
        <i/>
        <condense val="0"/>
        <extend val="0"/>
        <color indexed="8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lor rgb="FFFF0000"/>
      </font>
    </dxf>
    <dxf>
      <font>
        <b/>
        <i val="0"/>
        <color rgb="FFFF0000"/>
      </font>
    </dxf>
    <dxf>
      <font>
        <b/>
        <i/>
        <condense val="0"/>
        <extend val="0"/>
        <color indexed="8"/>
      </font>
    </dxf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opLeftCell="A4" workbookViewId="0">
      <selection activeCell="N8" sqref="N8"/>
    </sheetView>
  </sheetViews>
  <sheetFormatPr defaultRowHeight="15.75" x14ac:dyDescent="0.25"/>
  <cols>
    <col min="1" max="1" width="3.875" style="3" customWidth="1"/>
    <col min="2" max="2" width="12.25" style="55" customWidth="1"/>
    <col min="3" max="3" width="20.25" style="2" customWidth="1"/>
    <col min="4" max="4" width="8" style="2" customWidth="1"/>
    <col min="5" max="5" width="17.75" style="2" hidden="1" customWidth="1"/>
    <col min="6" max="6" width="12" style="2" hidden="1" customWidth="1"/>
    <col min="7" max="7" width="11.25" style="2" hidden="1" customWidth="1"/>
    <col min="8" max="8" width="7" style="2" hidden="1" customWidth="1"/>
    <col min="9" max="9" width="8" style="4" customWidth="1"/>
    <col min="10" max="13" width="8" style="2" customWidth="1"/>
    <col min="14" max="14" width="8" style="5" customWidth="1"/>
    <col min="15" max="16" width="8" style="3" customWidth="1"/>
    <col min="17" max="17" width="9.125" style="2" hidden="1" customWidth="1"/>
    <col min="18" max="240" width="9.125" style="2"/>
    <col min="241" max="241" width="3.875" style="2" customWidth="1"/>
    <col min="242" max="242" width="12.25" style="2" customWidth="1"/>
    <col min="243" max="243" width="20.25" style="2" customWidth="1"/>
    <col min="244" max="244" width="8" style="2" customWidth="1"/>
    <col min="245" max="248" width="0" style="2" hidden="1" customWidth="1"/>
    <col min="249" max="272" width="3.875" style="2" customWidth="1"/>
    <col min="273" max="496" width="9.125" style="2"/>
    <col min="497" max="497" width="3.875" style="2" customWidth="1"/>
    <col min="498" max="498" width="12.25" style="2" customWidth="1"/>
    <col min="499" max="499" width="20.25" style="2" customWidth="1"/>
    <col min="500" max="500" width="8" style="2" customWidth="1"/>
    <col min="501" max="504" width="0" style="2" hidden="1" customWidth="1"/>
    <col min="505" max="528" width="3.875" style="2" customWidth="1"/>
    <col min="529" max="752" width="9.125" style="2"/>
    <col min="753" max="753" width="3.875" style="2" customWidth="1"/>
    <col min="754" max="754" width="12.25" style="2" customWidth="1"/>
    <col min="755" max="755" width="20.25" style="2" customWidth="1"/>
    <col min="756" max="756" width="8" style="2" customWidth="1"/>
    <col min="757" max="760" width="0" style="2" hidden="1" customWidth="1"/>
    <col min="761" max="784" width="3.875" style="2" customWidth="1"/>
    <col min="785" max="1008" width="9.125" style="2"/>
    <col min="1009" max="1009" width="3.875" style="2" customWidth="1"/>
    <col min="1010" max="1010" width="12.25" style="2" customWidth="1"/>
    <col min="1011" max="1011" width="20.25" style="2" customWidth="1"/>
    <col min="1012" max="1012" width="8" style="2" customWidth="1"/>
    <col min="1013" max="1016" width="0" style="2" hidden="1" customWidth="1"/>
    <col min="1017" max="1040" width="3.875" style="2" customWidth="1"/>
    <col min="1041" max="1264" width="9.125" style="2"/>
    <col min="1265" max="1265" width="3.875" style="2" customWidth="1"/>
    <col min="1266" max="1266" width="12.25" style="2" customWidth="1"/>
    <col min="1267" max="1267" width="20.25" style="2" customWidth="1"/>
    <col min="1268" max="1268" width="8" style="2" customWidth="1"/>
    <col min="1269" max="1272" width="0" style="2" hidden="1" customWidth="1"/>
    <col min="1273" max="1296" width="3.875" style="2" customWidth="1"/>
    <col min="1297" max="1520" width="9.125" style="2"/>
    <col min="1521" max="1521" width="3.875" style="2" customWidth="1"/>
    <col min="1522" max="1522" width="12.25" style="2" customWidth="1"/>
    <col min="1523" max="1523" width="20.25" style="2" customWidth="1"/>
    <col min="1524" max="1524" width="8" style="2" customWidth="1"/>
    <col min="1525" max="1528" width="0" style="2" hidden="1" customWidth="1"/>
    <col min="1529" max="1552" width="3.875" style="2" customWidth="1"/>
    <col min="1553" max="1776" width="9.125" style="2"/>
    <col min="1777" max="1777" width="3.875" style="2" customWidth="1"/>
    <col min="1778" max="1778" width="12.25" style="2" customWidth="1"/>
    <col min="1779" max="1779" width="20.25" style="2" customWidth="1"/>
    <col min="1780" max="1780" width="8" style="2" customWidth="1"/>
    <col min="1781" max="1784" width="0" style="2" hidden="1" customWidth="1"/>
    <col min="1785" max="1808" width="3.875" style="2" customWidth="1"/>
    <col min="1809" max="2032" width="9.125" style="2"/>
    <col min="2033" max="2033" width="3.875" style="2" customWidth="1"/>
    <col min="2034" max="2034" width="12.25" style="2" customWidth="1"/>
    <col min="2035" max="2035" width="20.25" style="2" customWidth="1"/>
    <col min="2036" max="2036" width="8" style="2" customWidth="1"/>
    <col min="2037" max="2040" width="0" style="2" hidden="1" customWidth="1"/>
    <col min="2041" max="2064" width="3.875" style="2" customWidth="1"/>
    <col min="2065" max="2288" width="9.125" style="2"/>
    <col min="2289" max="2289" width="3.875" style="2" customWidth="1"/>
    <col min="2290" max="2290" width="12.25" style="2" customWidth="1"/>
    <col min="2291" max="2291" width="20.25" style="2" customWidth="1"/>
    <col min="2292" max="2292" width="8" style="2" customWidth="1"/>
    <col min="2293" max="2296" width="0" style="2" hidden="1" customWidth="1"/>
    <col min="2297" max="2320" width="3.875" style="2" customWidth="1"/>
    <col min="2321" max="2544" width="9.125" style="2"/>
    <col min="2545" max="2545" width="3.875" style="2" customWidth="1"/>
    <col min="2546" max="2546" width="12.25" style="2" customWidth="1"/>
    <col min="2547" max="2547" width="20.25" style="2" customWidth="1"/>
    <col min="2548" max="2548" width="8" style="2" customWidth="1"/>
    <col min="2549" max="2552" width="0" style="2" hidden="1" customWidth="1"/>
    <col min="2553" max="2576" width="3.875" style="2" customWidth="1"/>
    <col min="2577" max="2800" width="9.125" style="2"/>
    <col min="2801" max="2801" width="3.875" style="2" customWidth="1"/>
    <col min="2802" max="2802" width="12.25" style="2" customWidth="1"/>
    <col min="2803" max="2803" width="20.25" style="2" customWidth="1"/>
    <col min="2804" max="2804" width="8" style="2" customWidth="1"/>
    <col min="2805" max="2808" width="0" style="2" hidden="1" customWidth="1"/>
    <col min="2809" max="2832" width="3.875" style="2" customWidth="1"/>
    <col min="2833" max="3056" width="9.125" style="2"/>
    <col min="3057" max="3057" width="3.875" style="2" customWidth="1"/>
    <col min="3058" max="3058" width="12.25" style="2" customWidth="1"/>
    <col min="3059" max="3059" width="20.25" style="2" customWidth="1"/>
    <col min="3060" max="3060" width="8" style="2" customWidth="1"/>
    <col min="3061" max="3064" width="0" style="2" hidden="1" customWidth="1"/>
    <col min="3065" max="3088" width="3.875" style="2" customWidth="1"/>
    <col min="3089" max="3312" width="9.125" style="2"/>
    <col min="3313" max="3313" width="3.875" style="2" customWidth="1"/>
    <col min="3314" max="3314" width="12.25" style="2" customWidth="1"/>
    <col min="3315" max="3315" width="20.25" style="2" customWidth="1"/>
    <col min="3316" max="3316" width="8" style="2" customWidth="1"/>
    <col min="3317" max="3320" width="0" style="2" hidden="1" customWidth="1"/>
    <col min="3321" max="3344" width="3.875" style="2" customWidth="1"/>
    <col min="3345" max="3568" width="9.125" style="2"/>
    <col min="3569" max="3569" width="3.875" style="2" customWidth="1"/>
    <col min="3570" max="3570" width="12.25" style="2" customWidth="1"/>
    <col min="3571" max="3571" width="20.25" style="2" customWidth="1"/>
    <col min="3572" max="3572" width="8" style="2" customWidth="1"/>
    <col min="3573" max="3576" width="0" style="2" hidden="1" customWidth="1"/>
    <col min="3577" max="3600" width="3.875" style="2" customWidth="1"/>
    <col min="3601" max="3824" width="9.125" style="2"/>
    <col min="3825" max="3825" width="3.875" style="2" customWidth="1"/>
    <col min="3826" max="3826" width="12.25" style="2" customWidth="1"/>
    <col min="3827" max="3827" width="20.25" style="2" customWidth="1"/>
    <col min="3828" max="3828" width="8" style="2" customWidth="1"/>
    <col min="3829" max="3832" width="0" style="2" hidden="1" customWidth="1"/>
    <col min="3833" max="3856" width="3.875" style="2" customWidth="1"/>
    <col min="3857" max="4080" width="9.125" style="2"/>
    <col min="4081" max="4081" width="3.875" style="2" customWidth="1"/>
    <col min="4082" max="4082" width="12.25" style="2" customWidth="1"/>
    <col min="4083" max="4083" width="20.25" style="2" customWidth="1"/>
    <col min="4084" max="4084" width="8" style="2" customWidth="1"/>
    <col min="4085" max="4088" width="0" style="2" hidden="1" customWidth="1"/>
    <col min="4089" max="4112" width="3.875" style="2" customWidth="1"/>
    <col min="4113" max="4336" width="9.125" style="2"/>
    <col min="4337" max="4337" width="3.875" style="2" customWidth="1"/>
    <col min="4338" max="4338" width="12.25" style="2" customWidth="1"/>
    <col min="4339" max="4339" width="20.25" style="2" customWidth="1"/>
    <col min="4340" max="4340" width="8" style="2" customWidth="1"/>
    <col min="4341" max="4344" width="0" style="2" hidden="1" customWidth="1"/>
    <col min="4345" max="4368" width="3.875" style="2" customWidth="1"/>
    <col min="4369" max="4592" width="9.125" style="2"/>
    <col min="4593" max="4593" width="3.875" style="2" customWidth="1"/>
    <col min="4594" max="4594" width="12.25" style="2" customWidth="1"/>
    <col min="4595" max="4595" width="20.25" style="2" customWidth="1"/>
    <col min="4596" max="4596" width="8" style="2" customWidth="1"/>
    <col min="4597" max="4600" width="0" style="2" hidden="1" customWidth="1"/>
    <col min="4601" max="4624" width="3.875" style="2" customWidth="1"/>
    <col min="4625" max="4848" width="9.125" style="2"/>
    <col min="4849" max="4849" width="3.875" style="2" customWidth="1"/>
    <col min="4850" max="4850" width="12.25" style="2" customWidth="1"/>
    <col min="4851" max="4851" width="20.25" style="2" customWidth="1"/>
    <col min="4852" max="4852" width="8" style="2" customWidth="1"/>
    <col min="4853" max="4856" width="0" style="2" hidden="1" customWidth="1"/>
    <col min="4857" max="4880" width="3.875" style="2" customWidth="1"/>
    <col min="4881" max="5104" width="9.125" style="2"/>
    <col min="5105" max="5105" width="3.875" style="2" customWidth="1"/>
    <col min="5106" max="5106" width="12.25" style="2" customWidth="1"/>
    <col min="5107" max="5107" width="20.25" style="2" customWidth="1"/>
    <col min="5108" max="5108" width="8" style="2" customWidth="1"/>
    <col min="5109" max="5112" width="0" style="2" hidden="1" customWidth="1"/>
    <col min="5113" max="5136" width="3.875" style="2" customWidth="1"/>
    <col min="5137" max="5360" width="9.125" style="2"/>
    <col min="5361" max="5361" width="3.875" style="2" customWidth="1"/>
    <col min="5362" max="5362" width="12.25" style="2" customWidth="1"/>
    <col min="5363" max="5363" width="20.25" style="2" customWidth="1"/>
    <col min="5364" max="5364" width="8" style="2" customWidth="1"/>
    <col min="5365" max="5368" width="0" style="2" hidden="1" customWidth="1"/>
    <col min="5369" max="5392" width="3.875" style="2" customWidth="1"/>
    <col min="5393" max="5616" width="9.125" style="2"/>
    <col min="5617" max="5617" width="3.875" style="2" customWidth="1"/>
    <col min="5618" max="5618" width="12.25" style="2" customWidth="1"/>
    <col min="5619" max="5619" width="20.25" style="2" customWidth="1"/>
    <col min="5620" max="5620" width="8" style="2" customWidth="1"/>
    <col min="5621" max="5624" width="0" style="2" hidden="1" customWidth="1"/>
    <col min="5625" max="5648" width="3.875" style="2" customWidth="1"/>
    <col min="5649" max="5872" width="9.125" style="2"/>
    <col min="5873" max="5873" width="3.875" style="2" customWidth="1"/>
    <col min="5874" max="5874" width="12.25" style="2" customWidth="1"/>
    <col min="5875" max="5875" width="20.25" style="2" customWidth="1"/>
    <col min="5876" max="5876" width="8" style="2" customWidth="1"/>
    <col min="5877" max="5880" width="0" style="2" hidden="1" customWidth="1"/>
    <col min="5881" max="5904" width="3.875" style="2" customWidth="1"/>
    <col min="5905" max="6128" width="9.125" style="2"/>
    <col min="6129" max="6129" width="3.875" style="2" customWidth="1"/>
    <col min="6130" max="6130" width="12.25" style="2" customWidth="1"/>
    <col min="6131" max="6131" width="20.25" style="2" customWidth="1"/>
    <col min="6132" max="6132" width="8" style="2" customWidth="1"/>
    <col min="6133" max="6136" width="0" style="2" hidden="1" customWidth="1"/>
    <col min="6137" max="6160" width="3.875" style="2" customWidth="1"/>
    <col min="6161" max="6384" width="9.125" style="2"/>
    <col min="6385" max="6385" width="3.875" style="2" customWidth="1"/>
    <col min="6386" max="6386" width="12.25" style="2" customWidth="1"/>
    <col min="6387" max="6387" width="20.25" style="2" customWidth="1"/>
    <col min="6388" max="6388" width="8" style="2" customWidth="1"/>
    <col min="6389" max="6392" width="0" style="2" hidden="1" customWidth="1"/>
    <col min="6393" max="6416" width="3.875" style="2" customWidth="1"/>
    <col min="6417" max="6640" width="9.125" style="2"/>
    <col min="6641" max="6641" width="3.875" style="2" customWidth="1"/>
    <col min="6642" max="6642" width="12.25" style="2" customWidth="1"/>
    <col min="6643" max="6643" width="20.25" style="2" customWidth="1"/>
    <col min="6644" max="6644" width="8" style="2" customWidth="1"/>
    <col min="6645" max="6648" width="0" style="2" hidden="1" customWidth="1"/>
    <col min="6649" max="6672" width="3.875" style="2" customWidth="1"/>
    <col min="6673" max="6896" width="9.125" style="2"/>
    <col min="6897" max="6897" width="3.875" style="2" customWidth="1"/>
    <col min="6898" max="6898" width="12.25" style="2" customWidth="1"/>
    <col min="6899" max="6899" width="20.25" style="2" customWidth="1"/>
    <col min="6900" max="6900" width="8" style="2" customWidth="1"/>
    <col min="6901" max="6904" width="0" style="2" hidden="1" customWidth="1"/>
    <col min="6905" max="6928" width="3.875" style="2" customWidth="1"/>
    <col min="6929" max="7152" width="9.125" style="2"/>
    <col min="7153" max="7153" width="3.875" style="2" customWidth="1"/>
    <col min="7154" max="7154" width="12.25" style="2" customWidth="1"/>
    <col min="7155" max="7155" width="20.25" style="2" customWidth="1"/>
    <col min="7156" max="7156" width="8" style="2" customWidth="1"/>
    <col min="7157" max="7160" width="0" style="2" hidden="1" customWidth="1"/>
    <col min="7161" max="7184" width="3.875" style="2" customWidth="1"/>
    <col min="7185" max="7408" width="9.125" style="2"/>
    <col min="7409" max="7409" width="3.875" style="2" customWidth="1"/>
    <col min="7410" max="7410" width="12.25" style="2" customWidth="1"/>
    <col min="7411" max="7411" width="20.25" style="2" customWidth="1"/>
    <col min="7412" max="7412" width="8" style="2" customWidth="1"/>
    <col min="7413" max="7416" width="0" style="2" hidden="1" customWidth="1"/>
    <col min="7417" max="7440" width="3.875" style="2" customWidth="1"/>
    <col min="7441" max="7664" width="9.125" style="2"/>
    <col min="7665" max="7665" width="3.875" style="2" customWidth="1"/>
    <col min="7666" max="7666" width="12.25" style="2" customWidth="1"/>
    <col min="7667" max="7667" width="20.25" style="2" customWidth="1"/>
    <col min="7668" max="7668" width="8" style="2" customWidth="1"/>
    <col min="7669" max="7672" width="0" style="2" hidden="1" customWidth="1"/>
    <col min="7673" max="7696" width="3.875" style="2" customWidth="1"/>
    <col min="7697" max="7920" width="9.125" style="2"/>
    <col min="7921" max="7921" width="3.875" style="2" customWidth="1"/>
    <col min="7922" max="7922" width="12.25" style="2" customWidth="1"/>
    <col min="7923" max="7923" width="20.25" style="2" customWidth="1"/>
    <col min="7924" max="7924" width="8" style="2" customWidth="1"/>
    <col min="7925" max="7928" width="0" style="2" hidden="1" customWidth="1"/>
    <col min="7929" max="7952" width="3.875" style="2" customWidth="1"/>
    <col min="7953" max="8176" width="9.125" style="2"/>
    <col min="8177" max="8177" width="3.875" style="2" customWidth="1"/>
    <col min="8178" max="8178" width="12.25" style="2" customWidth="1"/>
    <col min="8179" max="8179" width="20.25" style="2" customWidth="1"/>
    <col min="8180" max="8180" width="8" style="2" customWidth="1"/>
    <col min="8181" max="8184" width="0" style="2" hidden="1" customWidth="1"/>
    <col min="8185" max="8208" width="3.875" style="2" customWidth="1"/>
    <col min="8209" max="8432" width="9.125" style="2"/>
    <col min="8433" max="8433" width="3.875" style="2" customWidth="1"/>
    <col min="8434" max="8434" width="12.25" style="2" customWidth="1"/>
    <col min="8435" max="8435" width="20.25" style="2" customWidth="1"/>
    <col min="8436" max="8436" width="8" style="2" customWidth="1"/>
    <col min="8437" max="8440" width="0" style="2" hidden="1" customWidth="1"/>
    <col min="8441" max="8464" width="3.875" style="2" customWidth="1"/>
    <col min="8465" max="8688" width="9.125" style="2"/>
    <col min="8689" max="8689" width="3.875" style="2" customWidth="1"/>
    <col min="8690" max="8690" width="12.25" style="2" customWidth="1"/>
    <col min="8691" max="8691" width="20.25" style="2" customWidth="1"/>
    <col min="8692" max="8692" width="8" style="2" customWidth="1"/>
    <col min="8693" max="8696" width="0" style="2" hidden="1" customWidth="1"/>
    <col min="8697" max="8720" width="3.875" style="2" customWidth="1"/>
    <col min="8721" max="8944" width="9.125" style="2"/>
    <col min="8945" max="8945" width="3.875" style="2" customWidth="1"/>
    <col min="8946" max="8946" width="12.25" style="2" customWidth="1"/>
    <col min="8947" max="8947" width="20.25" style="2" customWidth="1"/>
    <col min="8948" max="8948" width="8" style="2" customWidth="1"/>
    <col min="8949" max="8952" width="0" style="2" hidden="1" customWidth="1"/>
    <col min="8953" max="8976" width="3.875" style="2" customWidth="1"/>
    <col min="8977" max="9200" width="9.125" style="2"/>
    <col min="9201" max="9201" width="3.875" style="2" customWidth="1"/>
    <col min="9202" max="9202" width="12.25" style="2" customWidth="1"/>
    <col min="9203" max="9203" width="20.25" style="2" customWidth="1"/>
    <col min="9204" max="9204" width="8" style="2" customWidth="1"/>
    <col min="9205" max="9208" width="0" style="2" hidden="1" customWidth="1"/>
    <col min="9209" max="9232" width="3.875" style="2" customWidth="1"/>
    <col min="9233" max="9456" width="9.125" style="2"/>
    <col min="9457" max="9457" width="3.875" style="2" customWidth="1"/>
    <col min="9458" max="9458" width="12.25" style="2" customWidth="1"/>
    <col min="9459" max="9459" width="20.25" style="2" customWidth="1"/>
    <col min="9460" max="9460" width="8" style="2" customWidth="1"/>
    <col min="9461" max="9464" width="0" style="2" hidden="1" customWidth="1"/>
    <col min="9465" max="9488" width="3.875" style="2" customWidth="1"/>
    <col min="9489" max="9712" width="9.125" style="2"/>
    <col min="9713" max="9713" width="3.875" style="2" customWidth="1"/>
    <col min="9714" max="9714" width="12.25" style="2" customWidth="1"/>
    <col min="9715" max="9715" width="20.25" style="2" customWidth="1"/>
    <col min="9716" max="9716" width="8" style="2" customWidth="1"/>
    <col min="9717" max="9720" width="0" style="2" hidden="1" customWidth="1"/>
    <col min="9721" max="9744" width="3.875" style="2" customWidth="1"/>
    <col min="9745" max="9968" width="9.125" style="2"/>
    <col min="9969" max="9969" width="3.875" style="2" customWidth="1"/>
    <col min="9970" max="9970" width="12.25" style="2" customWidth="1"/>
    <col min="9971" max="9971" width="20.25" style="2" customWidth="1"/>
    <col min="9972" max="9972" width="8" style="2" customWidth="1"/>
    <col min="9973" max="9976" width="0" style="2" hidden="1" customWidth="1"/>
    <col min="9977" max="10000" width="3.875" style="2" customWidth="1"/>
    <col min="10001" max="10224" width="9.125" style="2"/>
    <col min="10225" max="10225" width="3.875" style="2" customWidth="1"/>
    <col min="10226" max="10226" width="12.25" style="2" customWidth="1"/>
    <col min="10227" max="10227" width="20.25" style="2" customWidth="1"/>
    <col min="10228" max="10228" width="8" style="2" customWidth="1"/>
    <col min="10229" max="10232" width="0" style="2" hidden="1" customWidth="1"/>
    <col min="10233" max="10256" width="3.875" style="2" customWidth="1"/>
    <col min="10257" max="10480" width="9.125" style="2"/>
    <col min="10481" max="10481" width="3.875" style="2" customWidth="1"/>
    <col min="10482" max="10482" width="12.25" style="2" customWidth="1"/>
    <col min="10483" max="10483" width="20.25" style="2" customWidth="1"/>
    <col min="10484" max="10484" width="8" style="2" customWidth="1"/>
    <col min="10485" max="10488" width="0" style="2" hidden="1" customWidth="1"/>
    <col min="10489" max="10512" width="3.875" style="2" customWidth="1"/>
    <col min="10513" max="10736" width="9.125" style="2"/>
    <col min="10737" max="10737" width="3.875" style="2" customWidth="1"/>
    <col min="10738" max="10738" width="12.25" style="2" customWidth="1"/>
    <col min="10739" max="10739" width="20.25" style="2" customWidth="1"/>
    <col min="10740" max="10740" width="8" style="2" customWidth="1"/>
    <col min="10741" max="10744" width="0" style="2" hidden="1" customWidth="1"/>
    <col min="10745" max="10768" width="3.875" style="2" customWidth="1"/>
    <col min="10769" max="10992" width="9.125" style="2"/>
    <col min="10993" max="10993" width="3.875" style="2" customWidth="1"/>
    <col min="10994" max="10994" width="12.25" style="2" customWidth="1"/>
    <col min="10995" max="10995" width="20.25" style="2" customWidth="1"/>
    <col min="10996" max="10996" width="8" style="2" customWidth="1"/>
    <col min="10997" max="11000" width="0" style="2" hidden="1" customWidth="1"/>
    <col min="11001" max="11024" width="3.875" style="2" customWidth="1"/>
    <col min="11025" max="11248" width="9.125" style="2"/>
    <col min="11249" max="11249" width="3.875" style="2" customWidth="1"/>
    <col min="11250" max="11250" width="12.25" style="2" customWidth="1"/>
    <col min="11251" max="11251" width="20.25" style="2" customWidth="1"/>
    <col min="11252" max="11252" width="8" style="2" customWidth="1"/>
    <col min="11253" max="11256" width="0" style="2" hidden="1" customWidth="1"/>
    <col min="11257" max="11280" width="3.875" style="2" customWidth="1"/>
    <col min="11281" max="11504" width="9.125" style="2"/>
    <col min="11505" max="11505" width="3.875" style="2" customWidth="1"/>
    <col min="11506" max="11506" width="12.25" style="2" customWidth="1"/>
    <col min="11507" max="11507" width="20.25" style="2" customWidth="1"/>
    <col min="11508" max="11508" width="8" style="2" customWidth="1"/>
    <col min="11509" max="11512" width="0" style="2" hidden="1" customWidth="1"/>
    <col min="11513" max="11536" width="3.875" style="2" customWidth="1"/>
    <col min="11537" max="11760" width="9.125" style="2"/>
    <col min="11761" max="11761" width="3.875" style="2" customWidth="1"/>
    <col min="11762" max="11762" width="12.25" style="2" customWidth="1"/>
    <col min="11763" max="11763" width="20.25" style="2" customWidth="1"/>
    <col min="11764" max="11764" width="8" style="2" customWidth="1"/>
    <col min="11765" max="11768" width="0" style="2" hidden="1" customWidth="1"/>
    <col min="11769" max="11792" width="3.875" style="2" customWidth="1"/>
    <col min="11793" max="12016" width="9.125" style="2"/>
    <col min="12017" max="12017" width="3.875" style="2" customWidth="1"/>
    <col min="12018" max="12018" width="12.25" style="2" customWidth="1"/>
    <col min="12019" max="12019" width="20.25" style="2" customWidth="1"/>
    <col min="12020" max="12020" width="8" style="2" customWidth="1"/>
    <col min="12021" max="12024" width="0" style="2" hidden="1" customWidth="1"/>
    <col min="12025" max="12048" width="3.875" style="2" customWidth="1"/>
    <col min="12049" max="12272" width="9.125" style="2"/>
    <col min="12273" max="12273" width="3.875" style="2" customWidth="1"/>
    <col min="12274" max="12274" width="12.25" style="2" customWidth="1"/>
    <col min="12275" max="12275" width="20.25" style="2" customWidth="1"/>
    <col min="12276" max="12276" width="8" style="2" customWidth="1"/>
    <col min="12277" max="12280" width="0" style="2" hidden="1" customWidth="1"/>
    <col min="12281" max="12304" width="3.875" style="2" customWidth="1"/>
    <col min="12305" max="12528" width="9.125" style="2"/>
    <col min="12529" max="12529" width="3.875" style="2" customWidth="1"/>
    <col min="12530" max="12530" width="12.25" style="2" customWidth="1"/>
    <col min="12531" max="12531" width="20.25" style="2" customWidth="1"/>
    <col min="12532" max="12532" width="8" style="2" customWidth="1"/>
    <col min="12533" max="12536" width="0" style="2" hidden="1" customWidth="1"/>
    <col min="12537" max="12560" width="3.875" style="2" customWidth="1"/>
    <col min="12561" max="12784" width="9.125" style="2"/>
    <col min="12785" max="12785" width="3.875" style="2" customWidth="1"/>
    <col min="12786" max="12786" width="12.25" style="2" customWidth="1"/>
    <col min="12787" max="12787" width="20.25" style="2" customWidth="1"/>
    <col min="12788" max="12788" width="8" style="2" customWidth="1"/>
    <col min="12789" max="12792" width="0" style="2" hidden="1" customWidth="1"/>
    <col min="12793" max="12816" width="3.875" style="2" customWidth="1"/>
    <col min="12817" max="13040" width="9.125" style="2"/>
    <col min="13041" max="13041" width="3.875" style="2" customWidth="1"/>
    <col min="13042" max="13042" width="12.25" style="2" customWidth="1"/>
    <col min="13043" max="13043" width="20.25" style="2" customWidth="1"/>
    <col min="13044" max="13044" width="8" style="2" customWidth="1"/>
    <col min="13045" max="13048" width="0" style="2" hidden="1" customWidth="1"/>
    <col min="13049" max="13072" width="3.875" style="2" customWidth="1"/>
    <col min="13073" max="13296" width="9.125" style="2"/>
    <col min="13297" max="13297" width="3.875" style="2" customWidth="1"/>
    <col min="13298" max="13298" width="12.25" style="2" customWidth="1"/>
    <col min="13299" max="13299" width="20.25" style="2" customWidth="1"/>
    <col min="13300" max="13300" width="8" style="2" customWidth="1"/>
    <col min="13301" max="13304" width="0" style="2" hidden="1" customWidth="1"/>
    <col min="13305" max="13328" width="3.875" style="2" customWidth="1"/>
    <col min="13329" max="13552" width="9.125" style="2"/>
    <col min="13553" max="13553" width="3.875" style="2" customWidth="1"/>
    <col min="13554" max="13554" width="12.25" style="2" customWidth="1"/>
    <col min="13555" max="13555" width="20.25" style="2" customWidth="1"/>
    <col min="13556" max="13556" width="8" style="2" customWidth="1"/>
    <col min="13557" max="13560" width="0" style="2" hidden="1" customWidth="1"/>
    <col min="13561" max="13584" width="3.875" style="2" customWidth="1"/>
    <col min="13585" max="13808" width="9.125" style="2"/>
    <col min="13809" max="13809" width="3.875" style="2" customWidth="1"/>
    <col min="13810" max="13810" width="12.25" style="2" customWidth="1"/>
    <col min="13811" max="13811" width="20.25" style="2" customWidth="1"/>
    <col min="13812" max="13812" width="8" style="2" customWidth="1"/>
    <col min="13813" max="13816" width="0" style="2" hidden="1" customWidth="1"/>
    <col min="13817" max="13840" width="3.875" style="2" customWidth="1"/>
    <col min="13841" max="14064" width="9.125" style="2"/>
    <col min="14065" max="14065" width="3.875" style="2" customWidth="1"/>
    <col min="14066" max="14066" width="12.25" style="2" customWidth="1"/>
    <col min="14067" max="14067" width="20.25" style="2" customWidth="1"/>
    <col min="14068" max="14068" width="8" style="2" customWidth="1"/>
    <col min="14069" max="14072" width="0" style="2" hidden="1" customWidth="1"/>
    <col min="14073" max="14096" width="3.875" style="2" customWidth="1"/>
    <col min="14097" max="14320" width="9.125" style="2"/>
    <col min="14321" max="14321" width="3.875" style="2" customWidth="1"/>
    <col min="14322" max="14322" width="12.25" style="2" customWidth="1"/>
    <col min="14323" max="14323" width="20.25" style="2" customWidth="1"/>
    <col min="14324" max="14324" width="8" style="2" customWidth="1"/>
    <col min="14325" max="14328" width="0" style="2" hidden="1" customWidth="1"/>
    <col min="14329" max="14352" width="3.875" style="2" customWidth="1"/>
    <col min="14353" max="14576" width="9.125" style="2"/>
    <col min="14577" max="14577" width="3.875" style="2" customWidth="1"/>
    <col min="14578" max="14578" width="12.25" style="2" customWidth="1"/>
    <col min="14579" max="14579" width="20.25" style="2" customWidth="1"/>
    <col min="14580" max="14580" width="8" style="2" customWidth="1"/>
    <col min="14581" max="14584" width="0" style="2" hidden="1" customWidth="1"/>
    <col min="14585" max="14608" width="3.875" style="2" customWidth="1"/>
    <col min="14609" max="14832" width="9.125" style="2"/>
    <col min="14833" max="14833" width="3.875" style="2" customWidth="1"/>
    <col min="14834" max="14834" width="12.25" style="2" customWidth="1"/>
    <col min="14835" max="14835" width="20.25" style="2" customWidth="1"/>
    <col min="14836" max="14836" width="8" style="2" customWidth="1"/>
    <col min="14837" max="14840" width="0" style="2" hidden="1" customWidth="1"/>
    <col min="14841" max="14864" width="3.875" style="2" customWidth="1"/>
    <col min="14865" max="15088" width="9.125" style="2"/>
    <col min="15089" max="15089" width="3.875" style="2" customWidth="1"/>
    <col min="15090" max="15090" width="12.25" style="2" customWidth="1"/>
    <col min="15091" max="15091" width="20.25" style="2" customWidth="1"/>
    <col min="15092" max="15092" width="8" style="2" customWidth="1"/>
    <col min="15093" max="15096" width="0" style="2" hidden="1" customWidth="1"/>
    <col min="15097" max="15120" width="3.875" style="2" customWidth="1"/>
    <col min="15121" max="15344" width="9.125" style="2"/>
    <col min="15345" max="15345" width="3.875" style="2" customWidth="1"/>
    <col min="15346" max="15346" width="12.25" style="2" customWidth="1"/>
    <col min="15347" max="15347" width="20.25" style="2" customWidth="1"/>
    <col min="15348" max="15348" width="8" style="2" customWidth="1"/>
    <col min="15349" max="15352" width="0" style="2" hidden="1" customWidth="1"/>
    <col min="15353" max="15376" width="3.875" style="2" customWidth="1"/>
    <col min="15377" max="15600" width="9.125" style="2"/>
    <col min="15601" max="15601" width="3.875" style="2" customWidth="1"/>
    <col min="15602" max="15602" width="12.25" style="2" customWidth="1"/>
    <col min="15603" max="15603" width="20.25" style="2" customWidth="1"/>
    <col min="15604" max="15604" width="8" style="2" customWidth="1"/>
    <col min="15605" max="15608" width="0" style="2" hidden="1" customWidth="1"/>
    <col min="15609" max="15632" width="3.875" style="2" customWidth="1"/>
    <col min="15633" max="15856" width="9.125" style="2"/>
    <col min="15857" max="15857" width="3.875" style="2" customWidth="1"/>
    <col min="15858" max="15858" width="12.25" style="2" customWidth="1"/>
    <col min="15859" max="15859" width="20.25" style="2" customWidth="1"/>
    <col min="15860" max="15860" width="8" style="2" customWidth="1"/>
    <col min="15861" max="15864" width="0" style="2" hidden="1" customWidth="1"/>
    <col min="15865" max="15888" width="3.875" style="2" customWidth="1"/>
    <col min="15889" max="16112" width="9.125" style="2"/>
    <col min="16113" max="16113" width="3.875" style="2" customWidth="1"/>
    <col min="16114" max="16114" width="12.25" style="2" customWidth="1"/>
    <col min="16115" max="16115" width="20.25" style="2" customWidth="1"/>
    <col min="16116" max="16116" width="8" style="2" customWidth="1"/>
    <col min="16117" max="16120" width="0" style="2" hidden="1" customWidth="1"/>
    <col min="16121" max="16144" width="3.875" style="2" customWidth="1"/>
    <col min="16145" max="16384" width="9.125" style="2"/>
  </cols>
  <sheetData>
    <row r="1" spans="1:18" ht="18.75" x14ac:dyDescent="0.3">
      <c r="A1" s="170" t="s">
        <v>0</v>
      </c>
      <c r="B1" s="170"/>
      <c r="C1" s="170"/>
      <c r="D1" s="170"/>
      <c r="E1" s="170"/>
      <c r="F1" s="1"/>
      <c r="G1" s="1"/>
      <c r="H1" s="1"/>
      <c r="I1" s="165" t="s">
        <v>1</v>
      </c>
      <c r="J1" s="165"/>
      <c r="K1" s="165"/>
      <c r="L1" s="165"/>
      <c r="M1" s="165"/>
      <c r="N1" s="165"/>
      <c r="O1" s="165"/>
      <c r="P1" s="165"/>
      <c r="Q1" s="165"/>
      <c r="R1" s="79"/>
    </row>
    <row r="2" spans="1:18" ht="18.75" x14ac:dyDescent="0.3">
      <c r="A2" s="171" t="s">
        <v>2</v>
      </c>
      <c r="B2" s="171"/>
      <c r="C2" s="171"/>
      <c r="D2" s="171"/>
      <c r="E2" s="171"/>
      <c r="F2" s="1"/>
      <c r="G2" s="1"/>
      <c r="H2" s="1"/>
      <c r="I2" s="165" t="s">
        <v>3</v>
      </c>
      <c r="J2" s="165"/>
      <c r="K2" s="165"/>
      <c r="L2" s="165"/>
      <c r="M2" s="165"/>
      <c r="N2" s="165"/>
      <c r="O2" s="165"/>
      <c r="P2" s="165"/>
      <c r="Q2" s="165"/>
      <c r="R2" s="79"/>
    </row>
    <row r="3" spans="1:18" x14ac:dyDescent="0.25">
      <c r="A3" s="172"/>
      <c r="B3" s="172"/>
      <c r="C3" s="172"/>
      <c r="D3" s="172"/>
      <c r="E3" s="172"/>
      <c r="F3" s="172"/>
      <c r="G3" s="3"/>
      <c r="H3" s="3"/>
      <c r="I3" s="2"/>
      <c r="L3" s="5"/>
      <c r="N3" s="80"/>
      <c r="Q3" s="6"/>
    </row>
    <row r="4" spans="1:18" ht="20.25" customHeight="1" x14ac:dyDescent="0.25">
      <c r="A4" s="166" t="s">
        <v>143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16.5" customHeight="1" x14ac:dyDescent="0.25">
      <c r="A5" s="165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78"/>
    </row>
    <row r="6" spans="1:18" ht="18.75" hidden="1" x14ac:dyDescent="0.3">
      <c r="A6" s="169" t="s">
        <v>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97"/>
    </row>
    <row r="7" spans="1:18" hidden="1" x14ac:dyDescent="0.25">
      <c r="A7" s="168"/>
      <c r="B7" s="168"/>
      <c r="C7" s="168"/>
      <c r="D7" s="168"/>
      <c r="E7" s="168"/>
      <c r="F7" s="168"/>
      <c r="G7" s="7"/>
      <c r="H7" s="7"/>
    </row>
    <row r="8" spans="1:18" ht="201" customHeight="1" x14ac:dyDescent="0.25">
      <c r="A8" s="8" t="s">
        <v>6</v>
      </c>
      <c r="B8" s="9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10" t="s">
        <v>12</v>
      </c>
      <c r="H8" s="10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2" t="s">
        <v>131</v>
      </c>
      <c r="P8" s="12" t="s">
        <v>142</v>
      </c>
    </row>
    <row r="9" spans="1:18" ht="18" customHeight="1" x14ac:dyDescent="0.25">
      <c r="A9" s="13"/>
      <c r="B9" s="14"/>
      <c r="C9" s="13"/>
      <c r="D9" s="13"/>
      <c r="E9" s="13"/>
      <c r="F9" s="13"/>
      <c r="G9" s="13"/>
      <c r="H9" s="13"/>
      <c r="I9" s="16">
        <v>1</v>
      </c>
      <c r="J9" s="16">
        <v>3</v>
      </c>
      <c r="K9" s="16">
        <v>1</v>
      </c>
      <c r="L9" s="15">
        <v>2</v>
      </c>
      <c r="M9" s="15">
        <v>4</v>
      </c>
      <c r="N9" s="16">
        <v>3</v>
      </c>
      <c r="O9" s="15">
        <f>SUM(I9:N9)</f>
        <v>14</v>
      </c>
      <c r="P9" s="98"/>
    </row>
    <row r="10" spans="1:18" ht="13.5" customHeight="1" x14ac:dyDescent="0.25">
      <c r="A10" s="17">
        <v>1</v>
      </c>
      <c r="B10" s="18" t="s">
        <v>20</v>
      </c>
      <c r="C10" s="19" t="s">
        <v>21</v>
      </c>
      <c r="D10" s="20" t="s">
        <v>22</v>
      </c>
      <c r="E10" s="21">
        <v>37511</v>
      </c>
      <c r="F10" s="22" t="s">
        <v>23</v>
      </c>
      <c r="G10" s="22" t="s">
        <v>24</v>
      </c>
      <c r="H10" s="23" t="s">
        <v>25</v>
      </c>
      <c r="I10" s="100">
        <v>9</v>
      </c>
      <c r="J10" s="100">
        <v>5.9</v>
      </c>
      <c r="K10" s="100">
        <v>7</v>
      </c>
      <c r="L10" s="100">
        <v>5</v>
      </c>
      <c r="M10" s="100">
        <v>6.9</v>
      </c>
      <c r="N10" s="100">
        <v>6.4</v>
      </c>
      <c r="O10" s="24">
        <v>6.5</v>
      </c>
      <c r="P10" s="96" t="str">
        <f t="shared" ref="P10:P23" si="0">IF(O10&gt;=9,"Xuất sắc",IF(O10&gt;=8,"Giỏi",IF(O10&gt;=7,"Khá",IF(O10&gt;=6,"TB khá",IF(O10&gt;=5,"TB","Yếu")))))</f>
        <v>TB khá</v>
      </c>
      <c r="Q10" s="81">
        <f t="shared" ref="Q10:Q23" si="1">ROUND(SUMPRODUCT(I10:N10,$I$9:$N$9)/SUM($I$9:$N$9),1)</f>
        <v>6.5</v>
      </c>
    </row>
    <row r="11" spans="1:18" ht="13.5" customHeight="1" x14ac:dyDescent="0.25">
      <c r="A11" s="25">
        <v>2</v>
      </c>
      <c r="B11" s="26" t="s">
        <v>26</v>
      </c>
      <c r="C11" s="27" t="s">
        <v>27</v>
      </c>
      <c r="D11" s="28" t="s">
        <v>28</v>
      </c>
      <c r="E11" s="29">
        <v>37206</v>
      </c>
      <c r="F11" s="30" t="s">
        <v>23</v>
      </c>
      <c r="G11" s="30" t="s">
        <v>29</v>
      </c>
      <c r="H11" s="23" t="s">
        <v>25</v>
      </c>
      <c r="I11" s="31">
        <v>5</v>
      </c>
      <c r="J11" s="31"/>
      <c r="K11" s="32"/>
      <c r="L11" s="31"/>
      <c r="M11" s="31">
        <v>5.3</v>
      </c>
      <c r="N11" s="31"/>
      <c r="O11" s="34">
        <v>1.9</v>
      </c>
      <c r="P11" s="96" t="str">
        <f t="shared" si="0"/>
        <v>Yếu</v>
      </c>
      <c r="Q11" s="81">
        <f t="shared" si="1"/>
        <v>1.9</v>
      </c>
    </row>
    <row r="12" spans="1:18" ht="13.5" customHeight="1" x14ac:dyDescent="0.25">
      <c r="A12" s="25">
        <v>3</v>
      </c>
      <c r="B12" s="26" t="s">
        <v>30</v>
      </c>
      <c r="C12" s="27" t="s">
        <v>31</v>
      </c>
      <c r="D12" s="28" t="s">
        <v>32</v>
      </c>
      <c r="E12" s="29">
        <v>37294</v>
      </c>
      <c r="F12" s="30" t="s">
        <v>23</v>
      </c>
      <c r="G12" s="30" t="s">
        <v>29</v>
      </c>
      <c r="H12" s="23" t="s">
        <v>25</v>
      </c>
      <c r="I12" s="31">
        <v>8.6999999999999993</v>
      </c>
      <c r="J12" s="31">
        <v>8.9</v>
      </c>
      <c r="K12" s="31">
        <v>8</v>
      </c>
      <c r="L12" s="31">
        <v>7</v>
      </c>
      <c r="M12" s="31">
        <v>7.3</v>
      </c>
      <c r="N12" s="31">
        <v>8.6999999999999993</v>
      </c>
      <c r="O12" s="34">
        <v>8.1</v>
      </c>
      <c r="P12" s="96" t="str">
        <f t="shared" si="0"/>
        <v>Giỏi</v>
      </c>
      <c r="Q12" s="81">
        <f t="shared" si="1"/>
        <v>8.1</v>
      </c>
    </row>
    <row r="13" spans="1:18" ht="13.5" customHeight="1" x14ac:dyDescent="0.25">
      <c r="A13" s="25">
        <v>4</v>
      </c>
      <c r="B13" s="26" t="s">
        <v>33</v>
      </c>
      <c r="C13" s="38" t="s">
        <v>34</v>
      </c>
      <c r="D13" s="39" t="s">
        <v>35</v>
      </c>
      <c r="E13" s="40" t="s">
        <v>36</v>
      </c>
      <c r="F13" s="40" t="s">
        <v>37</v>
      </c>
      <c r="G13" s="40" t="s">
        <v>38</v>
      </c>
      <c r="H13" s="23" t="s">
        <v>25</v>
      </c>
      <c r="I13" s="31">
        <v>7.7</v>
      </c>
      <c r="J13" s="31">
        <v>6.5</v>
      </c>
      <c r="K13" s="31">
        <v>7.3</v>
      </c>
      <c r="L13" s="31">
        <v>6</v>
      </c>
      <c r="M13" s="31">
        <v>8.3000000000000007</v>
      </c>
      <c r="N13" s="31">
        <v>7.9</v>
      </c>
      <c r="O13" s="34">
        <v>7.4</v>
      </c>
      <c r="P13" s="96" t="str">
        <f t="shared" si="0"/>
        <v>Khá</v>
      </c>
      <c r="Q13" s="81">
        <f t="shared" si="1"/>
        <v>7.4</v>
      </c>
    </row>
    <row r="14" spans="1:18" ht="13.5" customHeight="1" x14ac:dyDescent="0.25">
      <c r="A14" s="25">
        <v>5</v>
      </c>
      <c r="B14" s="26" t="s">
        <v>39</v>
      </c>
      <c r="C14" s="35" t="s">
        <v>40</v>
      </c>
      <c r="D14" s="36" t="s">
        <v>41</v>
      </c>
      <c r="E14" s="29" t="s">
        <v>42</v>
      </c>
      <c r="F14" s="37" t="s">
        <v>23</v>
      </c>
      <c r="G14" s="37" t="s">
        <v>38</v>
      </c>
      <c r="H14" s="23"/>
      <c r="I14" s="31">
        <v>6.1</v>
      </c>
      <c r="J14" s="31">
        <v>6.5</v>
      </c>
      <c r="K14" s="31">
        <v>7.3</v>
      </c>
      <c r="L14" s="31">
        <v>6</v>
      </c>
      <c r="M14" s="31">
        <v>6.9</v>
      </c>
      <c r="N14" s="31">
        <v>6.1</v>
      </c>
      <c r="O14" s="34">
        <v>6.5</v>
      </c>
      <c r="P14" s="96" t="str">
        <f t="shared" si="0"/>
        <v>TB khá</v>
      </c>
      <c r="Q14" s="81">
        <f t="shared" si="1"/>
        <v>6.5</v>
      </c>
    </row>
    <row r="15" spans="1:18" ht="13.5" customHeight="1" x14ac:dyDescent="0.25">
      <c r="A15" s="25">
        <v>6</v>
      </c>
      <c r="B15" s="26" t="s">
        <v>43</v>
      </c>
      <c r="C15" s="27" t="s">
        <v>44</v>
      </c>
      <c r="D15" s="28" t="s">
        <v>45</v>
      </c>
      <c r="E15" s="29">
        <v>37351</v>
      </c>
      <c r="F15" s="30" t="s">
        <v>46</v>
      </c>
      <c r="G15" s="30" t="s">
        <v>38</v>
      </c>
      <c r="H15" s="23"/>
      <c r="I15" s="31">
        <v>5</v>
      </c>
      <c r="J15" s="31">
        <v>5.9</v>
      </c>
      <c r="K15" s="31">
        <v>6.3</v>
      </c>
      <c r="L15" s="31">
        <v>5</v>
      </c>
      <c r="M15" s="31">
        <v>5.7</v>
      </c>
      <c r="N15" s="31">
        <v>5.0999999999999996</v>
      </c>
      <c r="O15" s="34">
        <v>5.5</v>
      </c>
      <c r="P15" s="96" t="str">
        <f t="shared" si="0"/>
        <v>TB</v>
      </c>
      <c r="Q15" s="81">
        <f t="shared" si="1"/>
        <v>5.5</v>
      </c>
    </row>
    <row r="16" spans="1:18" ht="13.5" customHeight="1" x14ac:dyDescent="0.25">
      <c r="A16" s="25">
        <v>7</v>
      </c>
      <c r="B16" s="26" t="s">
        <v>48</v>
      </c>
      <c r="C16" s="35" t="s">
        <v>49</v>
      </c>
      <c r="D16" s="41" t="s">
        <v>47</v>
      </c>
      <c r="E16" s="29">
        <v>37266</v>
      </c>
      <c r="F16" s="37" t="s">
        <v>50</v>
      </c>
      <c r="G16" s="37" t="s">
        <v>38</v>
      </c>
      <c r="H16" s="23"/>
      <c r="I16" s="31">
        <v>5.4</v>
      </c>
      <c r="J16" s="31">
        <v>5.0999999999999996</v>
      </c>
      <c r="K16" s="31">
        <v>8</v>
      </c>
      <c r="L16" s="31">
        <v>6.1</v>
      </c>
      <c r="M16" s="31">
        <v>7.3</v>
      </c>
      <c r="N16" s="31">
        <v>6.7</v>
      </c>
      <c r="O16" s="34">
        <v>6.4</v>
      </c>
      <c r="P16" s="96" t="str">
        <f t="shared" si="0"/>
        <v>TB khá</v>
      </c>
      <c r="Q16" s="81">
        <f t="shared" si="1"/>
        <v>6.4</v>
      </c>
    </row>
    <row r="17" spans="1:17" ht="13.5" customHeight="1" x14ac:dyDescent="0.25">
      <c r="A17" s="25">
        <v>8</v>
      </c>
      <c r="B17" s="26" t="s">
        <v>51</v>
      </c>
      <c r="C17" s="35" t="s">
        <v>52</v>
      </c>
      <c r="D17" s="36" t="s">
        <v>53</v>
      </c>
      <c r="E17" s="29" t="s">
        <v>54</v>
      </c>
      <c r="F17" s="37" t="s">
        <v>55</v>
      </c>
      <c r="G17" s="37" t="s">
        <v>38</v>
      </c>
      <c r="H17" s="23"/>
      <c r="I17" s="31">
        <v>8.9</v>
      </c>
      <c r="J17" s="31">
        <v>9</v>
      </c>
      <c r="K17" s="31">
        <v>8.3000000000000007</v>
      </c>
      <c r="L17" s="31">
        <v>7.1</v>
      </c>
      <c r="M17" s="31">
        <v>8.8000000000000007</v>
      </c>
      <c r="N17" s="31">
        <v>8.6999999999999993</v>
      </c>
      <c r="O17" s="34">
        <v>8.6</v>
      </c>
      <c r="P17" s="96" t="str">
        <f t="shared" si="0"/>
        <v>Giỏi</v>
      </c>
      <c r="Q17" s="81">
        <f t="shared" si="1"/>
        <v>8.6</v>
      </c>
    </row>
    <row r="18" spans="1:17" ht="13.5" customHeight="1" x14ac:dyDescent="0.25">
      <c r="A18" s="25">
        <v>9</v>
      </c>
      <c r="B18" s="26" t="s">
        <v>56</v>
      </c>
      <c r="C18" s="27" t="s">
        <v>57</v>
      </c>
      <c r="D18" s="28" t="s">
        <v>58</v>
      </c>
      <c r="E18" s="29" t="s">
        <v>59</v>
      </c>
      <c r="F18" s="30" t="s">
        <v>60</v>
      </c>
      <c r="G18" s="30" t="s">
        <v>38</v>
      </c>
      <c r="H18" s="23"/>
      <c r="I18" s="31">
        <v>5.3</v>
      </c>
      <c r="J18" s="31"/>
      <c r="K18" s="31"/>
      <c r="L18" s="31"/>
      <c r="M18" s="31">
        <v>2.9</v>
      </c>
      <c r="N18" s="31"/>
      <c r="O18" s="34">
        <v>1.2</v>
      </c>
      <c r="P18" s="96" t="str">
        <f t="shared" si="0"/>
        <v>Yếu</v>
      </c>
      <c r="Q18" s="81">
        <f t="shared" si="1"/>
        <v>1.2</v>
      </c>
    </row>
    <row r="19" spans="1:17" ht="13.5" customHeight="1" x14ac:dyDescent="0.25">
      <c r="A19" s="25">
        <v>10</v>
      </c>
      <c r="B19" s="26" t="s">
        <v>61</v>
      </c>
      <c r="C19" s="27" t="s">
        <v>62</v>
      </c>
      <c r="D19" s="28" t="s">
        <v>63</v>
      </c>
      <c r="E19" s="29" t="s">
        <v>64</v>
      </c>
      <c r="F19" s="30" t="s">
        <v>23</v>
      </c>
      <c r="G19" s="30" t="s">
        <v>38</v>
      </c>
      <c r="H19" s="23"/>
      <c r="I19" s="31">
        <v>7.2</v>
      </c>
      <c r="J19" s="31">
        <v>6.6</v>
      </c>
      <c r="K19" s="31">
        <v>7</v>
      </c>
      <c r="L19" s="31">
        <v>5.3</v>
      </c>
      <c r="M19" s="31">
        <v>7.1</v>
      </c>
      <c r="N19" s="31">
        <v>6.9</v>
      </c>
      <c r="O19" s="34">
        <v>6.7</v>
      </c>
      <c r="P19" s="96" t="str">
        <f t="shared" si="0"/>
        <v>TB khá</v>
      </c>
      <c r="Q19" s="81">
        <f t="shared" si="1"/>
        <v>6.7</v>
      </c>
    </row>
    <row r="20" spans="1:17" ht="13.5" customHeight="1" x14ac:dyDescent="0.25">
      <c r="A20" s="25">
        <v>11</v>
      </c>
      <c r="B20" s="26" t="s">
        <v>65</v>
      </c>
      <c r="C20" s="35" t="s">
        <v>66</v>
      </c>
      <c r="D20" s="36" t="s">
        <v>67</v>
      </c>
      <c r="E20" s="29" t="s">
        <v>68</v>
      </c>
      <c r="F20" s="37" t="s">
        <v>23</v>
      </c>
      <c r="G20" s="37" t="s">
        <v>29</v>
      </c>
      <c r="H20" s="23"/>
      <c r="I20" s="31">
        <v>9</v>
      </c>
      <c r="J20" s="31">
        <v>9</v>
      </c>
      <c r="K20" s="31">
        <v>8.4</v>
      </c>
      <c r="L20" s="31">
        <v>7.1</v>
      </c>
      <c r="M20" s="31">
        <v>7.5</v>
      </c>
      <c r="N20" s="31">
        <v>8.1</v>
      </c>
      <c r="O20" s="34">
        <v>8.1</v>
      </c>
      <c r="P20" s="96" t="str">
        <f t="shared" si="0"/>
        <v>Giỏi</v>
      </c>
      <c r="Q20" s="81">
        <f t="shared" si="1"/>
        <v>8.1</v>
      </c>
    </row>
    <row r="21" spans="1:17" ht="13.5" customHeight="1" x14ac:dyDescent="0.25">
      <c r="A21" s="25">
        <v>12</v>
      </c>
      <c r="B21" s="26" t="s">
        <v>69</v>
      </c>
      <c r="C21" s="27" t="s">
        <v>70</v>
      </c>
      <c r="D21" s="28" t="s">
        <v>71</v>
      </c>
      <c r="E21" s="29" t="s">
        <v>72</v>
      </c>
      <c r="F21" s="30" t="s">
        <v>73</v>
      </c>
      <c r="G21" s="30" t="s">
        <v>38</v>
      </c>
      <c r="H21" s="23"/>
      <c r="I21" s="31">
        <v>6.2</v>
      </c>
      <c r="J21" s="31"/>
      <c r="K21" s="31"/>
      <c r="L21" s="31"/>
      <c r="M21" s="31">
        <v>5.6</v>
      </c>
      <c r="N21" s="31"/>
      <c r="O21" s="110">
        <v>2</v>
      </c>
      <c r="P21" s="96" t="str">
        <f t="shared" si="0"/>
        <v>Yếu</v>
      </c>
      <c r="Q21" s="81">
        <f t="shared" si="1"/>
        <v>2</v>
      </c>
    </row>
    <row r="22" spans="1:17" ht="13.5" customHeight="1" x14ac:dyDescent="0.25">
      <c r="A22" s="25">
        <v>13</v>
      </c>
      <c r="B22" s="26" t="s">
        <v>75</v>
      </c>
      <c r="C22" s="38" t="s">
        <v>76</v>
      </c>
      <c r="D22" s="39" t="s">
        <v>74</v>
      </c>
      <c r="E22" s="40" t="s">
        <v>77</v>
      </c>
      <c r="F22" s="37" t="s">
        <v>23</v>
      </c>
      <c r="G22" s="37" t="s">
        <v>38</v>
      </c>
      <c r="H22" s="23"/>
      <c r="I22" s="31">
        <v>7.5</v>
      </c>
      <c r="J22" s="31"/>
      <c r="K22" s="31"/>
      <c r="L22" s="31"/>
      <c r="M22" s="31">
        <v>6.3</v>
      </c>
      <c r="N22" s="31"/>
      <c r="O22" s="34">
        <v>2.2999999999999998</v>
      </c>
      <c r="P22" s="96" t="str">
        <f t="shared" si="0"/>
        <v>Yếu</v>
      </c>
      <c r="Q22" s="81">
        <f t="shared" si="1"/>
        <v>2.2999999999999998</v>
      </c>
    </row>
    <row r="23" spans="1:17" ht="13.5" customHeight="1" x14ac:dyDescent="0.25">
      <c r="A23" s="44">
        <v>14</v>
      </c>
      <c r="B23" s="45" t="s">
        <v>78</v>
      </c>
      <c r="C23" s="46" t="s">
        <v>79</v>
      </c>
      <c r="D23" s="47" t="s">
        <v>80</v>
      </c>
      <c r="E23" s="48"/>
      <c r="F23" s="48"/>
      <c r="G23" s="48"/>
      <c r="H23" s="49"/>
      <c r="I23" s="49">
        <v>9</v>
      </c>
      <c r="J23" s="49">
        <v>6.1</v>
      </c>
      <c r="K23" s="50">
        <v>2.5</v>
      </c>
      <c r="L23" s="50">
        <v>5</v>
      </c>
      <c r="M23" s="50">
        <v>6.9</v>
      </c>
      <c r="N23" s="50">
        <v>6</v>
      </c>
      <c r="O23" s="82">
        <v>6.1</v>
      </c>
      <c r="P23" s="96" t="str">
        <f t="shared" si="0"/>
        <v>TB khá</v>
      </c>
      <c r="Q23" s="99">
        <f t="shared" si="1"/>
        <v>6.1</v>
      </c>
    </row>
    <row r="24" spans="1:17" x14ac:dyDescent="0.25">
      <c r="A24" s="109"/>
      <c r="B24" s="2"/>
      <c r="C24" s="6"/>
      <c r="F24" s="3"/>
      <c r="G24" s="3"/>
      <c r="H24" s="109"/>
      <c r="I24" s="167" t="s">
        <v>81</v>
      </c>
      <c r="J24" s="167"/>
      <c r="K24" s="167"/>
      <c r="L24" s="167"/>
      <c r="M24" s="167"/>
      <c r="N24" s="167"/>
      <c r="O24" s="167"/>
      <c r="P24" s="167"/>
      <c r="Q24" s="168"/>
    </row>
    <row r="25" spans="1:17" x14ac:dyDescent="0.25">
      <c r="A25" s="164" t="s">
        <v>84</v>
      </c>
      <c r="B25" s="164"/>
      <c r="C25" s="164"/>
      <c r="D25" s="164"/>
      <c r="E25" s="164"/>
      <c r="F25" s="164"/>
      <c r="G25" s="164"/>
      <c r="H25" s="109"/>
      <c r="I25" s="165" t="s">
        <v>82</v>
      </c>
      <c r="J25" s="165"/>
      <c r="K25" s="165"/>
      <c r="L25" s="165"/>
      <c r="M25" s="165"/>
      <c r="N25" s="165"/>
      <c r="O25" s="165"/>
      <c r="P25" s="165"/>
      <c r="Q25" s="165"/>
    </row>
    <row r="26" spans="1:17" x14ac:dyDescent="0.25">
      <c r="A26" s="83"/>
      <c r="B26" s="83"/>
      <c r="C26" s="3"/>
      <c r="F26" s="5"/>
      <c r="G26" s="5"/>
      <c r="H26" s="109"/>
      <c r="I26" s="165" t="s">
        <v>83</v>
      </c>
      <c r="J26" s="165"/>
      <c r="K26" s="165"/>
      <c r="L26" s="165"/>
      <c r="M26" s="165"/>
      <c r="N26" s="165"/>
      <c r="O26" s="165"/>
      <c r="P26" s="165"/>
      <c r="Q26" s="165"/>
    </row>
    <row r="27" spans="1:17" x14ac:dyDescent="0.25">
      <c r="A27" s="83"/>
      <c r="B27" s="83"/>
      <c r="C27" s="3"/>
      <c r="F27" s="5"/>
      <c r="G27" s="5"/>
      <c r="H27" s="109"/>
      <c r="I27" s="109"/>
      <c r="J27" s="3"/>
      <c r="N27" s="2"/>
      <c r="O27" s="2"/>
      <c r="P27" s="2"/>
    </row>
    <row r="28" spans="1:17" x14ac:dyDescent="0.25">
      <c r="A28" s="83"/>
      <c r="B28" s="83"/>
      <c r="C28" s="3"/>
      <c r="F28" s="5"/>
      <c r="G28" s="5"/>
      <c r="H28" s="109"/>
      <c r="I28" s="109"/>
      <c r="J28" s="3"/>
      <c r="N28" s="2"/>
      <c r="O28" s="2"/>
      <c r="P28" s="2"/>
    </row>
    <row r="29" spans="1:17" x14ac:dyDescent="0.25">
      <c r="A29" s="83"/>
      <c r="B29" s="83"/>
      <c r="C29" s="3"/>
      <c r="F29" s="5"/>
      <c r="G29" s="5"/>
      <c r="H29" s="109"/>
      <c r="I29" s="109"/>
      <c r="J29" s="3"/>
      <c r="N29" s="2"/>
      <c r="O29" s="2"/>
      <c r="P29" s="2"/>
    </row>
    <row r="30" spans="1:17" x14ac:dyDescent="0.25">
      <c r="A30" s="164" t="s">
        <v>86</v>
      </c>
      <c r="B30" s="164"/>
      <c r="C30" s="164"/>
      <c r="D30" s="164"/>
      <c r="E30" s="164"/>
      <c r="F30" s="164"/>
      <c r="G30" s="164"/>
      <c r="H30" s="109"/>
      <c r="I30" s="165" t="s">
        <v>85</v>
      </c>
      <c r="J30" s="165"/>
      <c r="K30" s="165"/>
      <c r="L30" s="165"/>
      <c r="M30" s="165"/>
      <c r="N30" s="165"/>
      <c r="O30" s="165"/>
      <c r="P30" s="165"/>
      <c r="Q30" s="165"/>
    </row>
    <row r="31" spans="1:17" x14ac:dyDescent="0.25">
      <c r="A31" s="55"/>
      <c r="B31" s="2"/>
      <c r="I31" s="2"/>
      <c r="K31" s="5"/>
      <c r="M31" s="83"/>
      <c r="N31" s="2"/>
      <c r="O31" s="2"/>
      <c r="P31" s="2"/>
    </row>
    <row r="32" spans="1:17" x14ac:dyDescent="0.25">
      <c r="A32" s="2"/>
      <c r="B32" s="84" t="s">
        <v>132</v>
      </c>
      <c r="C32" s="85" t="s">
        <v>133</v>
      </c>
      <c r="D32" s="86" t="s">
        <v>134</v>
      </c>
      <c r="I32" s="2"/>
      <c r="K32" s="5"/>
      <c r="M32" s="83"/>
      <c r="N32" s="2"/>
      <c r="O32" s="2"/>
      <c r="P32" s="2"/>
    </row>
    <row r="33" spans="1:16" x14ac:dyDescent="0.25">
      <c r="A33" s="2"/>
      <c r="B33" s="87" t="s">
        <v>135</v>
      </c>
      <c r="C33" s="88">
        <f>COUNTIF($P$10:$P$23,"Xuất sắc")</f>
        <v>0</v>
      </c>
      <c r="D33" s="89">
        <f>C33*100/14</f>
        <v>0</v>
      </c>
      <c r="I33" s="2"/>
      <c r="K33" s="5"/>
      <c r="M33" s="83"/>
      <c r="N33" s="2"/>
      <c r="O33" s="2"/>
      <c r="P33" s="2"/>
    </row>
    <row r="34" spans="1:16" x14ac:dyDescent="0.25">
      <c r="A34" s="2"/>
      <c r="B34" s="90" t="s">
        <v>136</v>
      </c>
      <c r="C34" s="88">
        <f>COUNTIF($P$10:$P$23,"Giỏi")</f>
        <v>3</v>
      </c>
      <c r="D34" s="89">
        <f t="shared" ref="D34:D38" si="2">C34*100/14</f>
        <v>21.428571428571427</v>
      </c>
      <c r="I34" s="2"/>
      <c r="K34" s="5"/>
      <c r="M34" s="83"/>
      <c r="N34" s="2"/>
      <c r="O34" s="2"/>
      <c r="P34" s="2"/>
    </row>
    <row r="35" spans="1:16" x14ac:dyDescent="0.25">
      <c r="A35" s="2"/>
      <c r="B35" s="91" t="s">
        <v>137</v>
      </c>
      <c r="C35" s="88">
        <f>COUNTIF($P$10:$P$23,"Khá")</f>
        <v>1</v>
      </c>
      <c r="D35" s="89">
        <f t="shared" si="2"/>
        <v>7.1428571428571432</v>
      </c>
      <c r="I35" s="2"/>
      <c r="K35" s="5"/>
      <c r="M35" s="83"/>
      <c r="N35" s="2"/>
      <c r="O35" s="2"/>
      <c r="P35" s="2"/>
    </row>
    <row r="36" spans="1:16" x14ac:dyDescent="0.25">
      <c r="A36" s="2"/>
      <c r="B36" s="91" t="s">
        <v>138</v>
      </c>
      <c r="C36" s="88">
        <f>COUNTIF($P$10:$P$23,"TB khá")</f>
        <v>5</v>
      </c>
      <c r="D36" s="89">
        <f t="shared" si="2"/>
        <v>35.714285714285715</v>
      </c>
      <c r="I36" s="2"/>
      <c r="K36" s="5"/>
      <c r="M36" s="83"/>
      <c r="N36" s="2"/>
      <c r="O36" s="2"/>
      <c r="P36" s="2"/>
    </row>
    <row r="37" spans="1:16" x14ac:dyDescent="0.25">
      <c r="A37" s="2"/>
      <c r="B37" s="90" t="s">
        <v>139</v>
      </c>
      <c r="C37" s="88">
        <f>COUNTIF($P$10:$P$23,"TB")</f>
        <v>1</v>
      </c>
      <c r="D37" s="89">
        <f t="shared" si="2"/>
        <v>7.1428571428571432</v>
      </c>
      <c r="I37" s="2"/>
      <c r="K37" s="5"/>
      <c r="M37" s="83"/>
      <c r="N37" s="2"/>
      <c r="O37" s="2"/>
      <c r="P37" s="2"/>
    </row>
    <row r="38" spans="1:16" x14ac:dyDescent="0.25">
      <c r="A38" s="2"/>
      <c r="B38" s="92" t="s">
        <v>140</v>
      </c>
      <c r="C38" s="88">
        <f>COUNTIF($P$10:$P$23,"Yếu")</f>
        <v>4</v>
      </c>
      <c r="D38" s="89">
        <f t="shared" si="2"/>
        <v>28.571428571428573</v>
      </c>
      <c r="I38" s="2"/>
      <c r="K38" s="5"/>
      <c r="M38" s="83"/>
      <c r="N38" s="2"/>
      <c r="O38" s="2"/>
      <c r="P38" s="2"/>
    </row>
    <row r="39" spans="1:16" x14ac:dyDescent="0.25">
      <c r="A39" s="2"/>
      <c r="B39" s="93" t="s">
        <v>141</v>
      </c>
      <c r="C39" s="94">
        <f>SUM(C33:C38)</f>
        <v>14</v>
      </c>
      <c r="D39" s="94">
        <f>SUM(D33:D38)</f>
        <v>99.999999999999986</v>
      </c>
      <c r="I39" s="2"/>
      <c r="K39" s="5"/>
      <c r="M39" s="83"/>
      <c r="N39" s="2"/>
      <c r="O39" s="2"/>
      <c r="P39" s="2"/>
    </row>
    <row r="40" spans="1:16" x14ac:dyDescent="0.25">
      <c r="C40" s="113"/>
    </row>
  </sheetData>
  <mergeCells count="15">
    <mergeCell ref="A30:G30"/>
    <mergeCell ref="I30:Q30"/>
    <mergeCell ref="I1:Q1"/>
    <mergeCell ref="I2:Q2"/>
    <mergeCell ref="A4:R4"/>
    <mergeCell ref="I24:Q24"/>
    <mergeCell ref="A25:G25"/>
    <mergeCell ref="I25:Q25"/>
    <mergeCell ref="I26:Q26"/>
    <mergeCell ref="A5:O5"/>
    <mergeCell ref="A6:O6"/>
    <mergeCell ref="A7:F7"/>
    <mergeCell ref="A1:E1"/>
    <mergeCell ref="A2:E2"/>
    <mergeCell ref="A3:F3"/>
  </mergeCells>
  <conditionalFormatting sqref="F9:H9 D9 D10:H12 P10:P23">
    <cfRule type="cellIs" dxfId="97" priority="34" stopIfTrue="1" operator="lessThan">
      <formula>5</formula>
    </cfRule>
  </conditionalFormatting>
  <conditionalFormatting sqref="P10:Q23">
    <cfRule type="cellIs" dxfId="96" priority="19" stopIfTrue="1" operator="lessThan">
      <formula>5</formula>
    </cfRule>
  </conditionalFormatting>
  <conditionalFormatting sqref="C10:F12 G23:Q23 N13:N22 K13:L22 O10:Q22">
    <cfRule type="cellIs" dxfId="95" priority="33" stopIfTrue="1" operator="lessThan">
      <formula>5</formula>
    </cfRule>
  </conditionalFormatting>
  <conditionalFormatting sqref="H23:I23 I10:N22">
    <cfRule type="cellIs" dxfId="94" priority="32" stopIfTrue="1" operator="lessThan">
      <formula>5</formula>
    </cfRule>
  </conditionalFormatting>
  <conditionalFormatting sqref="G23 P10:P23">
    <cfRule type="cellIs" dxfId="93" priority="28" stopIfTrue="1" operator="lessThan">
      <formula>5</formula>
    </cfRule>
  </conditionalFormatting>
  <conditionalFormatting sqref="J23">
    <cfRule type="cellIs" dxfId="92" priority="24" stopIfTrue="1" operator="lessThan">
      <formula>5</formula>
    </cfRule>
  </conditionalFormatting>
  <conditionalFormatting sqref="I23">
    <cfRule type="cellIs" dxfId="91" priority="18" stopIfTrue="1" operator="lessThan">
      <formula>4.8</formula>
    </cfRule>
    <cfRule type="cellIs" dxfId="90" priority="35" stopIfTrue="1" operator="lessThan">
      <formula>5</formula>
    </cfRule>
  </conditionalFormatting>
  <conditionalFormatting sqref="G3:H3">
    <cfRule type="cellIs" dxfId="89" priority="16" stopIfTrue="1" operator="lessThan">
      <formula>5</formula>
    </cfRule>
  </conditionalFormatting>
  <conditionalFormatting sqref="A2:E2">
    <cfRule type="cellIs" dxfId="88" priority="15" stopIfTrue="1" operator="lessThan">
      <formula>5</formula>
    </cfRule>
  </conditionalFormatting>
  <conditionalFormatting sqref="P10:P23">
    <cfRule type="cellIs" dxfId="87" priority="1" stopIfTrue="1" operator="lessThan">
      <formula>5</formula>
    </cfRule>
  </conditionalFormatting>
  <conditionalFormatting sqref="P10:P23">
    <cfRule type="cellIs" dxfId="86" priority="2" stopIfTrue="1" operator="lessThan">
      <formula>5</formula>
    </cfRule>
    <cfRule type="cellIs" dxfId="85" priority="3" stopIfTrue="1" operator="greaterThan">
      <formula>5</formula>
    </cfRule>
    <cfRule type="cellIs" dxfId="84" priority="4" stopIfTrue="1" operator="greaterThan">
      <formula>5</formula>
    </cfRule>
    <cfRule type="cellIs" dxfId="83" priority="5" stopIfTrue="1" operator="greaterThan">
      <formula>5</formula>
    </cfRule>
    <cfRule type="cellIs" dxfId="82" priority="6" stopIfTrue="1" operator="greaterThan">
      <formula>5</formula>
    </cfRule>
    <cfRule type="cellIs" dxfId="81" priority="7" stopIfTrue="1" operator="greaterThan">
      <formula>5</formula>
    </cfRule>
    <cfRule type="cellIs" priority="36" stopIfTrue="1" operator="greaterThan">
      <formula>5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6" workbookViewId="0">
      <selection activeCell="R7" sqref="R7"/>
    </sheetView>
  </sheetViews>
  <sheetFormatPr defaultRowHeight="12.75" x14ac:dyDescent="0.2"/>
  <cols>
    <col min="1" max="1" width="4.25" style="52" customWidth="1"/>
    <col min="2" max="2" width="12.125" style="53" customWidth="1"/>
    <col min="3" max="3" width="18.125" style="52" customWidth="1"/>
    <col min="4" max="4" width="10.75" style="52" customWidth="1"/>
    <col min="5" max="8" width="10.75" style="54" hidden="1" customWidth="1"/>
    <col min="9" max="13" width="9" style="52" customWidth="1"/>
    <col min="14" max="14" width="7.125" style="52" customWidth="1"/>
    <col min="15" max="15" width="0" style="52" hidden="1" customWidth="1"/>
    <col min="16" max="238" width="9.125" style="52"/>
    <col min="239" max="239" width="4.25" style="52" customWidth="1"/>
    <col min="240" max="240" width="12.125" style="52" customWidth="1"/>
    <col min="241" max="241" width="18.125" style="52" customWidth="1"/>
    <col min="242" max="242" width="7.875" style="52" customWidth="1"/>
    <col min="243" max="246" width="0" style="52" hidden="1" customWidth="1"/>
    <col min="247" max="270" width="4.25" style="52" customWidth="1"/>
    <col min="271" max="494" width="9.125" style="52"/>
    <col min="495" max="495" width="4.25" style="52" customWidth="1"/>
    <col min="496" max="496" width="12.125" style="52" customWidth="1"/>
    <col min="497" max="497" width="18.125" style="52" customWidth="1"/>
    <col min="498" max="498" width="7.875" style="52" customWidth="1"/>
    <col min="499" max="502" width="0" style="52" hidden="1" customWidth="1"/>
    <col min="503" max="526" width="4.25" style="52" customWidth="1"/>
    <col min="527" max="750" width="9.125" style="52"/>
    <col min="751" max="751" width="4.25" style="52" customWidth="1"/>
    <col min="752" max="752" width="12.125" style="52" customWidth="1"/>
    <col min="753" max="753" width="18.125" style="52" customWidth="1"/>
    <col min="754" max="754" width="7.875" style="52" customWidth="1"/>
    <col min="755" max="758" width="0" style="52" hidden="1" customWidth="1"/>
    <col min="759" max="782" width="4.25" style="52" customWidth="1"/>
    <col min="783" max="1006" width="9.125" style="52"/>
    <col min="1007" max="1007" width="4.25" style="52" customWidth="1"/>
    <col min="1008" max="1008" width="12.125" style="52" customWidth="1"/>
    <col min="1009" max="1009" width="18.125" style="52" customWidth="1"/>
    <col min="1010" max="1010" width="7.875" style="52" customWidth="1"/>
    <col min="1011" max="1014" width="0" style="52" hidden="1" customWidth="1"/>
    <col min="1015" max="1038" width="4.25" style="52" customWidth="1"/>
    <col min="1039" max="1262" width="9.125" style="52"/>
    <col min="1263" max="1263" width="4.25" style="52" customWidth="1"/>
    <col min="1264" max="1264" width="12.125" style="52" customWidth="1"/>
    <col min="1265" max="1265" width="18.125" style="52" customWidth="1"/>
    <col min="1266" max="1266" width="7.875" style="52" customWidth="1"/>
    <col min="1267" max="1270" width="0" style="52" hidden="1" customWidth="1"/>
    <col min="1271" max="1294" width="4.25" style="52" customWidth="1"/>
    <col min="1295" max="1518" width="9.125" style="52"/>
    <col min="1519" max="1519" width="4.25" style="52" customWidth="1"/>
    <col min="1520" max="1520" width="12.125" style="52" customWidth="1"/>
    <col min="1521" max="1521" width="18.125" style="52" customWidth="1"/>
    <col min="1522" max="1522" width="7.875" style="52" customWidth="1"/>
    <col min="1523" max="1526" width="0" style="52" hidden="1" customWidth="1"/>
    <col min="1527" max="1550" width="4.25" style="52" customWidth="1"/>
    <col min="1551" max="1774" width="9.125" style="52"/>
    <col min="1775" max="1775" width="4.25" style="52" customWidth="1"/>
    <col min="1776" max="1776" width="12.125" style="52" customWidth="1"/>
    <col min="1777" max="1777" width="18.125" style="52" customWidth="1"/>
    <col min="1778" max="1778" width="7.875" style="52" customWidth="1"/>
    <col min="1779" max="1782" width="0" style="52" hidden="1" customWidth="1"/>
    <col min="1783" max="1806" width="4.25" style="52" customWidth="1"/>
    <col min="1807" max="2030" width="9.125" style="52"/>
    <col min="2031" max="2031" width="4.25" style="52" customWidth="1"/>
    <col min="2032" max="2032" width="12.125" style="52" customWidth="1"/>
    <col min="2033" max="2033" width="18.125" style="52" customWidth="1"/>
    <col min="2034" max="2034" width="7.875" style="52" customWidth="1"/>
    <col min="2035" max="2038" width="0" style="52" hidden="1" customWidth="1"/>
    <col min="2039" max="2062" width="4.25" style="52" customWidth="1"/>
    <col min="2063" max="2286" width="9.125" style="52"/>
    <col min="2287" max="2287" width="4.25" style="52" customWidth="1"/>
    <col min="2288" max="2288" width="12.125" style="52" customWidth="1"/>
    <col min="2289" max="2289" width="18.125" style="52" customWidth="1"/>
    <col min="2290" max="2290" width="7.875" style="52" customWidth="1"/>
    <col min="2291" max="2294" width="0" style="52" hidden="1" customWidth="1"/>
    <col min="2295" max="2318" width="4.25" style="52" customWidth="1"/>
    <col min="2319" max="2542" width="9.125" style="52"/>
    <col min="2543" max="2543" width="4.25" style="52" customWidth="1"/>
    <col min="2544" max="2544" width="12.125" style="52" customWidth="1"/>
    <col min="2545" max="2545" width="18.125" style="52" customWidth="1"/>
    <col min="2546" max="2546" width="7.875" style="52" customWidth="1"/>
    <col min="2547" max="2550" width="0" style="52" hidden="1" customWidth="1"/>
    <col min="2551" max="2574" width="4.25" style="52" customWidth="1"/>
    <col min="2575" max="2798" width="9.125" style="52"/>
    <col min="2799" max="2799" width="4.25" style="52" customWidth="1"/>
    <col min="2800" max="2800" width="12.125" style="52" customWidth="1"/>
    <col min="2801" max="2801" width="18.125" style="52" customWidth="1"/>
    <col min="2802" max="2802" width="7.875" style="52" customWidth="1"/>
    <col min="2803" max="2806" width="0" style="52" hidden="1" customWidth="1"/>
    <col min="2807" max="2830" width="4.25" style="52" customWidth="1"/>
    <col min="2831" max="3054" width="9.125" style="52"/>
    <col min="3055" max="3055" width="4.25" style="52" customWidth="1"/>
    <col min="3056" max="3056" width="12.125" style="52" customWidth="1"/>
    <col min="3057" max="3057" width="18.125" style="52" customWidth="1"/>
    <col min="3058" max="3058" width="7.875" style="52" customWidth="1"/>
    <col min="3059" max="3062" width="0" style="52" hidden="1" customWidth="1"/>
    <col min="3063" max="3086" width="4.25" style="52" customWidth="1"/>
    <col min="3087" max="3310" width="9.125" style="52"/>
    <col min="3311" max="3311" width="4.25" style="52" customWidth="1"/>
    <col min="3312" max="3312" width="12.125" style="52" customWidth="1"/>
    <col min="3313" max="3313" width="18.125" style="52" customWidth="1"/>
    <col min="3314" max="3314" width="7.875" style="52" customWidth="1"/>
    <col min="3315" max="3318" width="0" style="52" hidden="1" customWidth="1"/>
    <col min="3319" max="3342" width="4.25" style="52" customWidth="1"/>
    <col min="3343" max="3566" width="9.125" style="52"/>
    <col min="3567" max="3567" width="4.25" style="52" customWidth="1"/>
    <col min="3568" max="3568" width="12.125" style="52" customWidth="1"/>
    <col min="3569" max="3569" width="18.125" style="52" customWidth="1"/>
    <col min="3570" max="3570" width="7.875" style="52" customWidth="1"/>
    <col min="3571" max="3574" width="0" style="52" hidden="1" customWidth="1"/>
    <col min="3575" max="3598" width="4.25" style="52" customWidth="1"/>
    <col min="3599" max="3822" width="9.125" style="52"/>
    <col min="3823" max="3823" width="4.25" style="52" customWidth="1"/>
    <col min="3824" max="3824" width="12.125" style="52" customWidth="1"/>
    <col min="3825" max="3825" width="18.125" style="52" customWidth="1"/>
    <col min="3826" max="3826" width="7.875" style="52" customWidth="1"/>
    <col min="3827" max="3830" width="0" style="52" hidden="1" customWidth="1"/>
    <col min="3831" max="3854" width="4.25" style="52" customWidth="1"/>
    <col min="3855" max="4078" width="9.125" style="52"/>
    <col min="4079" max="4079" width="4.25" style="52" customWidth="1"/>
    <col min="4080" max="4080" width="12.125" style="52" customWidth="1"/>
    <col min="4081" max="4081" width="18.125" style="52" customWidth="1"/>
    <col min="4082" max="4082" width="7.875" style="52" customWidth="1"/>
    <col min="4083" max="4086" width="0" style="52" hidden="1" customWidth="1"/>
    <col min="4087" max="4110" width="4.25" style="52" customWidth="1"/>
    <col min="4111" max="4334" width="9.125" style="52"/>
    <col min="4335" max="4335" width="4.25" style="52" customWidth="1"/>
    <col min="4336" max="4336" width="12.125" style="52" customWidth="1"/>
    <col min="4337" max="4337" width="18.125" style="52" customWidth="1"/>
    <col min="4338" max="4338" width="7.875" style="52" customWidth="1"/>
    <col min="4339" max="4342" width="0" style="52" hidden="1" customWidth="1"/>
    <col min="4343" max="4366" width="4.25" style="52" customWidth="1"/>
    <col min="4367" max="4590" width="9.125" style="52"/>
    <col min="4591" max="4591" width="4.25" style="52" customWidth="1"/>
    <col min="4592" max="4592" width="12.125" style="52" customWidth="1"/>
    <col min="4593" max="4593" width="18.125" style="52" customWidth="1"/>
    <col min="4594" max="4594" width="7.875" style="52" customWidth="1"/>
    <col min="4595" max="4598" width="0" style="52" hidden="1" customWidth="1"/>
    <col min="4599" max="4622" width="4.25" style="52" customWidth="1"/>
    <col min="4623" max="4846" width="9.125" style="52"/>
    <col min="4847" max="4847" width="4.25" style="52" customWidth="1"/>
    <col min="4848" max="4848" width="12.125" style="52" customWidth="1"/>
    <col min="4849" max="4849" width="18.125" style="52" customWidth="1"/>
    <col min="4850" max="4850" width="7.875" style="52" customWidth="1"/>
    <col min="4851" max="4854" width="0" style="52" hidden="1" customWidth="1"/>
    <col min="4855" max="4878" width="4.25" style="52" customWidth="1"/>
    <col min="4879" max="5102" width="9.125" style="52"/>
    <col min="5103" max="5103" width="4.25" style="52" customWidth="1"/>
    <col min="5104" max="5104" width="12.125" style="52" customWidth="1"/>
    <col min="5105" max="5105" width="18.125" style="52" customWidth="1"/>
    <col min="5106" max="5106" width="7.875" style="52" customWidth="1"/>
    <col min="5107" max="5110" width="0" style="52" hidden="1" customWidth="1"/>
    <col min="5111" max="5134" width="4.25" style="52" customWidth="1"/>
    <col min="5135" max="5358" width="9.125" style="52"/>
    <col min="5359" max="5359" width="4.25" style="52" customWidth="1"/>
    <col min="5360" max="5360" width="12.125" style="52" customWidth="1"/>
    <col min="5361" max="5361" width="18.125" style="52" customWidth="1"/>
    <col min="5362" max="5362" width="7.875" style="52" customWidth="1"/>
    <col min="5363" max="5366" width="0" style="52" hidden="1" customWidth="1"/>
    <col min="5367" max="5390" width="4.25" style="52" customWidth="1"/>
    <col min="5391" max="5614" width="9.125" style="52"/>
    <col min="5615" max="5615" width="4.25" style="52" customWidth="1"/>
    <col min="5616" max="5616" width="12.125" style="52" customWidth="1"/>
    <col min="5617" max="5617" width="18.125" style="52" customWidth="1"/>
    <col min="5618" max="5618" width="7.875" style="52" customWidth="1"/>
    <col min="5619" max="5622" width="0" style="52" hidden="1" customWidth="1"/>
    <col min="5623" max="5646" width="4.25" style="52" customWidth="1"/>
    <col min="5647" max="5870" width="9.125" style="52"/>
    <col min="5871" max="5871" width="4.25" style="52" customWidth="1"/>
    <col min="5872" max="5872" width="12.125" style="52" customWidth="1"/>
    <col min="5873" max="5873" width="18.125" style="52" customWidth="1"/>
    <col min="5874" max="5874" width="7.875" style="52" customWidth="1"/>
    <col min="5875" max="5878" width="0" style="52" hidden="1" customWidth="1"/>
    <col min="5879" max="5902" width="4.25" style="52" customWidth="1"/>
    <col min="5903" max="6126" width="9.125" style="52"/>
    <col min="6127" max="6127" width="4.25" style="52" customWidth="1"/>
    <col min="6128" max="6128" width="12.125" style="52" customWidth="1"/>
    <col min="6129" max="6129" width="18.125" style="52" customWidth="1"/>
    <col min="6130" max="6130" width="7.875" style="52" customWidth="1"/>
    <col min="6131" max="6134" width="0" style="52" hidden="1" customWidth="1"/>
    <col min="6135" max="6158" width="4.25" style="52" customWidth="1"/>
    <col min="6159" max="6382" width="9.125" style="52"/>
    <col min="6383" max="6383" width="4.25" style="52" customWidth="1"/>
    <col min="6384" max="6384" width="12.125" style="52" customWidth="1"/>
    <col min="6385" max="6385" width="18.125" style="52" customWidth="1"/>
    <col min="6386" max="6386" width="7.875" style="52" customWidth="1"/>
    <col min="6387" max="6390" width="0" style="52" hidden="1" customWidth="1"/>
    <col min="6391" max="6414" width="4.25" style="52" customWidth="1"/>
    <col min="6415" max="6638" width="9.125" style="52"/>
    <col min="6639" max="6639" width="4.25" style="52" customWidth="1"/>
    <col min="6640" max="6640" width="12.125" style="52" customWidth="1"/>
    <col min="6641" max="6641" width="18.125" style="52" customWidth="1"/>
    <col min="6642" max="6642" width="7.875" style="52" customWidth="1"/>
    <col min="6643" max="6646" width="0" style="52" hidden="1" customWidth="1"/>
    <col min="6647" max="6670" width="4.25" style="52" customWidth="1"/>
    <col min="6671" max="6894" width="9.125" style="52"/>
    <col min="6895" max="6895" width="4.25" style="52" customWidth="1"/>
    <col min="6896" max="6896" width="12.125" style="52" customWidth="1"/>
    <col min="6897" max="6897" width="18.125" style="52" customWidth="1"/>
    <col min="6898" max="6898" width="7.875" style="52" customWidth="1"/>
    <col min="6899" max="6902" width="0" style="52" hidden="1" customWidth="1"/>
    <col min="6903" max="6926" width="4.25" style="52" customWidth="1"/>
    <col min="6927" max="7150" width="9.125" style="52"/>
    <col min="7151" max="7151" width="4.25" style="52" customWidth="1"/>
    <col min="7152" max="7152" width="12.125" style="52" customWidth="1"/>
    <col min="7153" max="7153" width="18.125" style="52" customWidth="1"/>
    <col min="7154" max="7154" width="7.875" style="52" customWidth="1"/>
    <col min="7155" max="7158" width="0" style="52" hidden="1" customWidth="1"/>
    <col min="7159" max="7182" width="4.25" style="52" customWidth="1"/>
    <col min="7183" max="7406" width="9.125" style="52"/>
    <col min="7407" max="7407" width="4.25" style="52" customWidth="1"/>
    <col min="7408" max="7408" width="12.125" style="52" customWidth="1"/>
    <col min="7409" max="7409" width="18.125" style="52" customWidth="1"/>
    <col min="7410" max="7410" width="7.875" style="52" customWidth="1"/>
    <col min="7411" max="7414" width="0" style="52" hidden="1" customWidth="1"/>
    <col min="7415" max="7438" width="4.25" style="52" customWidth="1"/>
    <col min="7439" max="7662" width="9.125" style="52"/>
    <col min="7663" max="7663" width="4.25" style="52" customWidth="1"/>
    <col min="7664" max="7664" width="12.125" style="52" customWidth="1"/>
    <col min="7665" max="7665" width="18.125" style="52" customWidth="1"/>
    <col min="7666" max="7666" width="7.875" style="52" customWidth="1"/>
    <col min="7667" max="7670" width="0" style="52" hidden="1" customWidth="1"/>
    <col min="7671" max="7694" width="4.25" style="52" customWidth="1"/>
    <col min="7695" max="7918" width="9.125" style="52"/>
    <col min="7919" max="7919" width="4.25" style="52" customWidth="1"/>
    <col min="7920" max="7920" width="12.125" style="52" customWidth="1"/>
    <col min="7921" max="7921" width="18.125" style="52" customWidth="1"/>
    <col min="7922" max="7922" width="7.875" style="52" customWidth="1"/>
    <col min="7923" max="7926" width="0" style="52" hidden="1" customWidth="1"/>
    <col min="7927" max="7950" width="4.25" style="52" customWidth="1"/>
    <col min="7951" max="8174" width="9.125" style="52"/>
    <col min="8175" max="8175" width="4.25" style="52" customWidth="1"/>
    <col min="8176" max="8176" width="12.125" style="52" customWidth="1"/>
    <col min="8177" max="8177" width="18.125" style="52" customWidth="1"/>
    <col min="8178" max="8178" width="7.875" style="52" customWidth="1"/>
    <col min="8179" max="8182" width="0" style="52" hidden="1" customWidth="1"/>
    <col min="8183" max="8206" width="4.25" style="52" customWidth="1"/>
    <col min="8207" max="8430" width="9.125" style="52"/>
    <col min="8431" max="8431" width="4.25" style="52" customWidth="1"/>
    <col min="8432" max="8432" width="12.125" style="52" customWidth="1"/>
    <col min="8433" max="8433" width="18.125" style="52" customWidth="1"/>
    <col min="8434" max="8434" width="7.875" style="52" customWidth="1"/>
    <col min="8435" max="8438" width="0" style="52" hidden="1" customWidth="1"/>
    <col min="8439" max="8462" width="4.25" style="52" customWidth="1"/>
    <col min="8463" max="8686" width="9.125" style="52"/>
    <col min="8687" max="8687" width="4.25" style="52" customWidth="1"/>
    <col min="8688" max="8688" width="12.125" style="52" customWidth="1"/>
    <col min="8689" max="8689" width="18.125" style="52" customWidth="1"/>
    <col min="8690" max="8690" width="7.875" style="52" customWidth="1"/>
    <col min="8691" max="8694" width="0" style="52" hidden="1" customWidth="1"/>
    <col min="8695" max="8718" width="4.25" style="52" customWidth="1"/>
    <col min="8719" max="8942" width="9.125" style="52"/>
    <col min="8943" max="8943" width="4.25" style="52" customWidth="1"/>
    <col min="8944" max="8944" width="12.125" style="52" customWidth="1"/>
    <col min="8945" max="8945" width="18.125" style="52" customWidth="1"/>
    <col min="8946" max="8946" width="7.875" style="52" customWidth="1"/>
    <col min="8947" max="8950" width="0" style="52" hidden="1" customWidth="1"/>
    <col min="8951" max="8974" width="4.25" style="52" customWidth="1"/>
    <col min="8975" max="9198" width="9.125" style="52"/>
    <col min="9199" max="9199" width="4.25" style="52" customWidth="1"/>
    <col min="9200" max="9200" width="12.125" style="52" customWidth="1"/>
    <col min="9201" max="9201" width="18.125" style="52" customWidth="1"/>
    <col min="9202" max="9202" width="7.875" style="52" customWidth="1"/>
    <col min="9203" max="9206" width="0" style="52" hidden="1" customWidth="1"/>
    <col min="9207" max="9230" width="4.25" style="52" customWidth="1"/>
    <col min="9231" max="9454" width="9.125" style="52"/>
    <col min="9455" max="9455" width="4.25" style="52" customWidth="1"/>
    <col min="9456" max="9456" width="12.125" style="52" customWidth="1"/>
    <col min="9457" max="9457" width="18.125" style="52" customWidth="1"/>
    <col min="9458" max="9458" width="7.875" style="52" customWidth="1"/>
    <col min="9459" max="9462" width="0" style="52" hidden="1" customWidth="1"/>
    <col min="9463" max="9486" width="4.25" style="52" customWidth="1"/>
    <col min="9487" max="9710" width="9.125" style="52"/>
    <col min="9711" max="9711" width="4.25" style="52" customWidth="1"/>
    <col min="9712" max="9712" width="12.125" style="52" customWidth="1"/>
    <col min="9713" max="9713" width="18.125" style="52" customWidth="1"/>
    <col min="9714" max="9714" width="7.875" style="52" customWidth="1"/>
    <col min="9715" max="9718" width="0" style="52" hidden="1" customWidth="1"/>
    <col min="9719" max="9742" width="4.25" style="52" customWidth="1"/>
    <col min="9743" max="9966" width="9.125" style="52"/>
    <col min="9967" max="9967" width="4.25" style="52" customWidth="1"/>
    <col min="9968" max="9968" width="12.125" style="52" customWidth="1"/>
    <col min="9969" max="9969" width="18.125" style="52" customWidth="1"/>
    <col min="9970" max="9970" width="7.875" style="52" customWidth="1"/>
    <col min="9971" max="9974" width="0" style="52" hidden="1" customWidth="1"/>
    <col min="9975" max="9998" width="4.25" style="52" customWidth="1"/>
    <col min="9999" max="10222" width="9.125" style="52"/>
    <col min="10223" max="10223" width="4.25" style="52" customWidth="1"/>
    <col min="10224" max="10224" width="12.125" style="52" customWidth="1"/>
    <col min="10225" max="10225" width="18.125" style="52" customWidth="1"/>
    <col min="10226" max="10226" width="7.875" style="52" customWidth="1"/>
    <col min="10227" max="10230" width="0" style="52" hidden="1" customWidth="1"/>
    <col min="10231" max="10254" width="4.25" style="52" customWidth="1"/>
    <col min="10255" max="10478" width="9.125" style="52"/>
    <col min="10479" max="10479" width="4.25" style="52" customWidth="1"/>
    <col min="10480" max="10480" width="12.125" style="52" customWidth="1"/>
    <col min="10481" max="10481" width="18.125" style="52" customWidth="1"/>
    <col min="10482" max="10482" width="7.875" style="52" customWidth="1"/>
    <col min="10483" max="10486" width="0" style="52" hidden="1" customWidth="1"/>
    <col min="10487" max="10510" width="4.25" style="52" customWidth="1"/>
    <col min="10511" max="10734" width="9.125" style="52"/>
    <col min="10735" max="10735" width="4.25" style="52" customWidth="1"/>
    <col min="10736" max="10736" width="12.125" style="52" customWidth="1"/>
    <col min="10737" max="10737" width="18.125" style="52" customWidth="1"/>
    <col min="10738" max="10738" width="7.875" style="52" customWidth="1"/>
    <col min="10739" max="10742" width="0" style="52" hidden="1" customWidth="1"/>
    <col min="10743" max="10766" width="4.25" style="52" customWidth="1"/>
    <col min="10767" max="10990" width="9.125" style="52"/>
    <col min="10991" max="10991" width="4.25" style="52" customWidth="1"/>
    <col min="10992" max="10992" width="12.125" style="52" customWidth="1"/>
    <col min="10993" max="10993" width="18.125" style="52" customWidth="1"/>
    <col min="10994" max="10994" width="7.875" style="52" customWidth="1"/>
    <col min="10995" max="10998" width="0" style="52" hidden="1" customWidth="1"/>
    <col min="10999" max="11022" width="4.25" style="52" customWidth="1"/>
    <col min="11023" max="11246" width="9.125" style="52"/>
    <col min="11247" max="11247" width="4.25" style="52" customWidth="1"/>
    <col min="11248" max="11248" width="12.125" style="52" customWidth="1"/>
    <col min="11249" max="11249" width="18.125" style="52" customWidth="1"/>
    <col min="11250" max="11250" width="7.875" style="52" customWidth="1"/>
    <col min="11251" max="11254" width="0" style="52" hidden="1" customWidth="1"/>
    <col min="11255" max="11278" width="4.25" style="52" customWidth="1"/>
    <col min="11279" max="11502" width="9.125" style="52"/>
    <col min="11503" max="11503" width="4.25" style="52" customWidth="1"/>
    <col min="11504" max="11504" width="12.125" style="52" customWidth="1"/>
    <col min="11505" max="11505" width="18.125" style="52" customWidth="1"/>
    <col min="11506" max="11506" width="7.875" style="52" customWidth="1"/>
    <col min="11507" max="11510" width="0" style="52" hidden="1" customWidth="1"/>
    <col min="11511" max="11534" width="4.25" style="52" customWidth="1"/>
    <col min="11535" max="11758" width="9.125" style="52"/>
    <col min="11759" max="11759" width="4.25" style="52" customWidth="1"/>
    <col min="11760" max="11760" width="12.125" style="52" customWidth="1"/>
    <col min="11761" max="11761" width="18.125" style="52" customWidth="1"/>
    <col min="11762" max="11762" width="7.875" style="52" customWidth="1"/>
    <col min="11763" max="11766" width="0" style="52" hidden="1" customWidth="1"/>
    <col min="11767" max="11790" width="4.25" style="52" customWidth="1"/>
    <col min="11791" max="12014" width="9.125" style="52"/>
    <col min="12015" max="12015" width="4.25" style="52" customWidth="1"/>
    <col min="12016" max="12016" width="12.125" style="52" customWidth="1"/>
    <col min="12017" max="12017" width="18.125" style="52" customWidth="1"/>
    <col min="12018" max="12018" width="7.875" style="52" customWidth="1"/>
    <col min="12019" max="12022" width="0" style="52" hidden="1" customWidth="1"/>
    <col min="12023" max="12046" width="4.25" style="52" customWidth="1"/>
    <col min="12047" max="12270" width="9.125" style="52"/>
    <col min="12271" max="12271" width="4.25" style="52" customWidth="1"/>
    <col min="12272" max="12272" width="12.125" style="52" customWidth="1"/>
    <col min="12273" max="12273" width="18.125" style="52" customWidth="1"/>
    <col min="12274" max="12274" width="7.875" style="52" customWidth="1"/>
    <col min="12275" max="12278" width="0" style="52" hidden="1" customWidth="1"/>
    <col min="12279" max="12302" width="4.25" style="52" customWidth="1"/>
    <col min="12303" max="12526" width="9.125" style="52"/>
    <col min="12527" max="12527" width="4.25" style="52" customWidth="1"/>
    <col min="12528" max="12528" width="12.125" style="52" customWidth="1"/>
    <col min="12529" max="12529" width="18.125" style="52" customWidth="1"/>
    <col min="12530" max="12530" width="7.875" style="52" customWidth="1"/>
    <col min="12531" max="12534" width="0" style="52" hidden="1" customWidth="1"/>
    <col min="12535" max="12558" width="4.25" style="52" customWidth="1"/>
    <col min="12559" max="12782" width="9.125" style="52"/>
    <col min="12783" max="12783" width="4.25" style="52" customWidth="1"/>
    <col min="12784" max="12784" width="12.125" style="52" customWidth="1"/>
    <col min="12785" max="12785" width="18.125" style="52" customWidth="1"/>
    <col min="12786" max="12786" width="7.875" style="52" customWidth="1"/>
    <col min="12787" max="12790" width="0" style="52" hidden="1" customWidth="1"/>
    <col min="12791" max="12814" width="4.25" style="52" customWidth="1"/>
    <col min="12815" max="13038" width="9.125" style="52"/>
    <col min="13039" max="13039" width="4.25" style="52" customWidth="1"/>
    <col min="13040" max="13040" width="12.125" style="52" customWidth="1"/>
    <col min="13041" max="13041" width="18.125" style="52" customWidth="1"/>
    <col min="13042" max="13042" width="7.875" style="52" customWidth="1"/>
    <col min="13043" max="13046" width="0" style="52" hidden="1" customWidth="1"/>
    <col min="13047" max="13070" width="4.25" style="52" customWidth="1"/>
    <col min="13071" max="13294" width="9.125" style="52"/>
    <col min="13295" max="13295" width="4.25" style="52" customWidth="1"/>
    <col min="13296" max="13296" width="12.125" style="52" customWidth="1"/>
    <col min="13297" max="13297" width="18.125" style="52" customWidth="1"/>
    <col min="13298" max="13298" width="7.875" style="52" customWidth="1"/>
    <col min="13299" max="13302" width="0" style="52" hidden="1" customWidth="1"/>
    <col min="13303" max="13326" width="4.25" style="52" customWidth="1"/>
    <col min="13327" max="13550" width="9.125" style="52"/>
    <col min="13551" max="13551" width="4.25" style="52" customWidth="1"/>
    <col min="13552" max="13552" width="12.125" style="52" customWidth="1"/>
    <col min="13553" max="13553" width="18.125" style="52" customWidth="1"/>
    <col min="13554" max="13554" width="7.875" style="52" customWidth="1"/>
    <col min="13555" max="13558" width="0" style="52" hidden="1" customWidth="1"/>
    <col min="13559" max="13582" width="4.25" style="52" customWidth="1"/>
    <col min="13583" max="13806" width="9.125" style="52"/>
    <col min="13807" max="13807" width="4.25" style="52" customWidth="1"/>
    <col min="13808" max="13808" width="12.125" style="52" customWidth="1"/>
    <col min="13809" max="13809" width="18.125" style="52" customWidth="1"/>
    <col min="13810" max="13810" width="7.875" style="52" customWidth="1"/>
    <col min="13811" max="13814" width="0" style="52" hidden="1" customWidth="1"/>
    <col min="13815" max="13838" width="4.25" style="52" customWidth="1"/>
    <col min="13839" max="14062" width="9.125" style="52"/>
    <col min="14063" max="14063" width="4.25" style="52" customWidth="1"/>
    <col min="14064" max="14064" width="12.125" style="52" customWidth="1"/>
    <col min="14065" max="14065" width="18.125" style="52" customWidth="1"/>
    <col min="14066" max="14066" width="7.875" style="52" customWidth="1"/>
    <col min="14067" max="14070" width="0" style="52" hidden="1" customWidth="1"/>
    <col min="14071" max="14094" width="4.25" style="52" customWidth="1"/>
    <col min="14095" max="14318" width="9.125" style="52"/>
    <col min="14319" max="14319" width="4.25" style="52" customWidth="1"/>
    <col min="14320" max="14320" width="12.125" style="52" customWidth="1"/>
    <col min="14321" max="14321" width="18.125" style="52" customWidth="1"/>
    <col min="14322" max="14322" width="7.875" style="52" customWidth="1"/>
    <col min="14323" max="14326" width="0" style="52" hidden="1" customWidth="1"/>
    <col min="14327" max="14350" width="4.25" style="52" customWidth="1"/>
    <col min="14351" max="14574" width="9.125" style="52"/>
    <col min="14575" max="14575" width="4.25" style="52" customWidth="1"/>
    <col min="14576" max="14576" width="12.125" style="52" customWidth="1"/>
    <col min="14577" max="14577" width="18.125" style="52" customWidth="1"/>
    <col min="14578" max="14578" width="7.875" style="52" customWidth="1"/>
    <col min="14579" max="14582" width="0" style="52" hidden="1" customWidth="1"/>
    <col min="14583" max="14606" width="4.25" style="52" customWidth="1"/>
    <col min="14607" max="14830" width="9.125" style="52"/>
    <col min="14831" max="14831" width="4.25" style="52" customWidth="1"/>
    <col min="14832" max="14832" width="12.125" style="52" customWidth="1"/>
    <col min="14833" max="14833" width="18.125" style="52" customWidth="1"/>
    <col min="14834" max="14834" width="7.875" style="52" customWidth="1"/>
    <col min="14835" max="14838" width="0" style="52" hidden="1" customWidth="1"/>
    <col min="14839" max="14862" width="4.25" style="52" customWidth="1"/>
    <col min="14863" max="15086" width="9.125" style="52"/>
    <col min="15087" max="15087" width="4.25" style="52" customWidth="1"/>
    <col min="15088" max="15088" width="12.125" style="52" customWidth="1"/>
    <col min="15089" max="15089" width="18.125" style="52" customWidth="1"/>
    <col min="15090" max="15090" width="7.875" style="52" customWidth="1"/>
    <col min="15091" max="15094" width="0" style="52" hidden="1" customWidth="1"/>
    <col min="15095" max="15118" width="4.25" style="52" customWidth="1"/>
    <col min="15119" max="15342" width="9.125" style="52"/>
    <col min="15343" max="15343" width="4.25" style="52" customWidth="1"/>
    <col min="15344" max="15344" width="12.125" style="52" customWidth="1"/>
    <col min="15345" max="15345" width="18.125" style="52" customWidth="1"/>
    <col min="15346" max="15346" width="7.875" style="52" customWidth="1"/>
    <col min="15347" max="15350" width="0" style="52" hidden="1" customWidth="1"/>
    <col min="15351" max="15374" width="4.25" style="52" customWidth="1"/>
    <col min="15375" max="15598" width="9.125" style="52"/>
    <col min="15599" max="15599" width="4.25" style="52" customWidth="1"/>
    <col min="15600" max="15600" width="12.125" style="52" customWidth="1"/>
    <col min="15601" max="15601" width="18.125" style="52" customWidth="1"/>
    <col min="15602" max="15602" width="7.875" style="52" customWidth="1"/>
    <col min="15603" max="15606" width="0" style="52" hidden="1" customWidth="1"/>
    <col min="15607" max="15630" width="4.25" style="52" customWidth="1"/>
    <col min="15631" max="15854" width="9.125" style="52"/>
    <col min="15855" max="15855" width="4.25" style="52" customWidth="1"/>
    <col min="15856" max="15856" width="12.125" style="52" customWidth="1"/>
    <col min="15857" max="15857" width="18.125" style="52" customWidth="1"/>
    <col min="15858" max="15858" width="7.875" style="52" customWidth="1"/>
    <col min="15859" max="15862" width="0" style="52" hidden="1" customWidth="1"/>
    <col min="15863" max="15886" width="4.25" style="52" customWidth="1"/>
    <col min="15887" max="16110" width="9.125" style="52"/>
    <col min="16111" max="16111" width="4.25" style="52" customWidth="1"/>
    <col min="16112" max="16112" width="12.125" style="52" customWidth="1"/>
    <col min="16113" max="16113" width="18.125" style="52" customWidth="1"/>
    <col min="16114" max="16114" width="7.875" style="52" customWidth="1"/>
    <col min="16115" max="16118" width="0" style="52" hidden="1" customWidth="1"/>
    <col min="16119" max="16142" width="4.25" style="52" customWidth="1"/>
    <col min="16143" max="16384" width="9.125" style="52"/>
  </cols>
  <sheetData>
    <row r="1" spans="1:18" ht="18.75" x14ac:dyDescent="0.3">
      <c r="A1" s="170" t="s">
        <v>0</v>
      </c>
      <c r="B1" s="170"/>
      <c r="C1" s="170"/>
      <c r="D1" s="170"/>
      <c r="E1" s="170"/>
      <c r="F1" s="1"/>
      <c r="G1" s="1"/>
      <c r="H1" s="1"/>
      <c r="I1" s="165" t="s">
        <v>1</v>
      </c>
      <c r="J1" s="165"/>
      <c r="K1" s="165"/>
      <c r="L1" s="165"/>
      <c r="M1" s="165"/>
      <c r="N1" s="165"/>
      <c r="O1" s="165"/>
      <c r="P1" s="165"/>
      <c r="Q1" s="79"/>
    </row>
    <row r="2" spans="1:18" ht="18.75" x14ac:dyDescent="0.3">
      <c r="A2" s="171" t="s">
        <v>2</v>
      </c>
      <c r="B2" s="171"/>
      <c r="C2" s="171"/>
      <c r="D2" s="171"/>
      <c r="E2" s="171"/>
      <c r="F2" s="1"/>
      <c r="G2" s="1"/>
      <c r="H2" s="1"/>
      <c r="I2" s="165" t="s">
        <v>3</v>
      </c>
      <c r="J2" s="165"/>
      <c r="K2" s="165"/>
      <c r="L2" s="165"/>
      <c r="M2" s="165"/>
      <c r="N2" s="165"/>
      <c r="O2" s="165"/>
      <c r="P2" s="165"/>
      <c r="Q2" s="79"/>
    </row>
    <row r="3" spans="1:18" ht="14.25" customHeight="1" x14ac:dyDescent="0.25">
      <c r="A3" s="172"/>
      <c r="B3" s="172"/>
      <c r="C3" s="172"/>
      <c r="D3" s="172"/>
      <c r="E3" s="172"/>
      <c r="F3" s="172"/>
      <c r="G3" s="3"/>
      <c r="H3" s="3"/>
      <c r="I3" s="2"/>
      <c r="J3" s="2"/>
      <c r="K3" s="2"/>
      <c r="L3" s="5"/>
      <c r="M3" s="2"/>
      <c r="N3" s="80"/>
      <c r="O3" s="6"/>
      <c r="P3" s="6"/>
      <c r="Q3" s="2"/>
    </row>
    <row r="4" spans="1:18" ht="24" customHeight="1" x14ac:dyDescent="0.2">
      <c r="A4" s="166" t="s">
        <v>143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" customHeight="1" x14ac:dyDescent="0.3">
      <c r="A5" s="173" t="s">
        <v>87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8" ht="24" customHeight="1" x14ac:dyDescent="0.3">
      <c r="A6" s="57"/>
      <c r="B6" s="56"/>
      <c r="C6" s="57"/>
      <c r="D6" s="57"/>
      <c r="E6" s="1"/>
      <c r="F6" s="1"/>
      <c r="G6" s="1"/>
      <c r="H6" s="1"/>
      <c r="I6" s="58"/>
      <c r="J6" s="57"/>
      <c r="P6" s="59"/>
    </row>
    <row r="7" spans="1:18" ht="174.75" customHeight="1" x14ac:dyDescent="0.2">
      <c r="A7" s="60" t="s">
        <v>6</v>
      </c>
      <c r="B7" s="61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1" t="s">
        <v>15</v>
      </c>
      <c r="J7" s="11" t="s">
        <v>88</v>
      </c>
      <c r="K7" s="11" t="s">
        <v>89</v>
      </c>
      <c r="L7" s="11" t="s">
        <v>90</v>
      </c>
      <c r="M7" s="62" t="s">
        <v>91</v>
      </c>
      <c r="N7" s="12" t="s">
        <v>131</v>
      </c>
      <c r="P7" s="12" t="s">
        <v>142</v>
      </c>
    </row>
    <row r="8" spans="1:18" x14ac:dyDescent="0.2">
      <c r="A8" s="63"/>
      <c r="B8" s="64"/>
      <c r="C8" s="65"/>
      <c r="D8" s="66"/>
      <c r="E8" s="67"/>
      <c r="F8" s="68"/>
      <c r="G8" s="68"/>
      <c r="H8" s="68"/>
      <c r="I8" s="69">
        <v>3</v>
      </c>
      <c r="J8" s="69">
        <v>2</v>
      </c>
      <c r="K8" s="69">
        <v>3</v>
      </c>
      <c r="L8" s="70">
        <v>3</v>
      </c>
      <c r="M8" s="70">
        <v>2</v>
      </c>
      <c r="N8" s="69"/>
      <c r="P8" s="95"/>
    </row>
    <row r="9" spans="1:18" ht="15.95" customHeight="1" x14ac:dyDescent="0.25">
      <c r="A9" s="71">
        <v>1</v>
      </c>
      <c r="B9" s="26" t="s">
        <v>92</v>
      </c>
      <c r="C9" s="73" t="s">
        <v>93</v>
      </c>
      <c r="D9" s="101" t="s">
        <v>94</v>
      </c>
      <c r="E9" s="102" t="s">
        <v>23</v>
      </c>
      <c r="F9" s="102" t="s">
        <v>29</v>
      </c>
      <c r="G9" s="102" t="s">
        <v>25</v>
      </c>
      <c r="H9" s="42"/>
      <c r="I9" s="42">
        <v>8.3000000000000007</v>
      </c>
      <c r="J9" s="33">
        <v>8</v>
      </c>
      <c r="K9" s="43">
        <v>7.5</v>
      </c>
      <c r="L9" s="33">
        <v>7.6</v>
      </c>
      <c r="M9" s="33">
        <v>7.5</v>
      </c>
      <c r="N9" s="33">
        <v>7.8</v>
      </c>
      <c r="O9" s="81">
        <f t="shared" ref="O9:O22" si="0">ROUND(SUMPRODUCT(I9:M9,$I$8:$M$8)/SUM($I$8:$M$8),1)</f>
        <v>7.8</v>
      </c>
      <c r="P9" s="96" t="str">
        <f t="shared" ref="P9:P10" si="1">IF(O9&gt;=9,"Xuất sắc",IF(O9&gt;=8,"Giỏi",IF(O9&gt;=7,"Khá",IF(O9&gt;=6,"TB khá",IF(O9&gt;=5,"TB","Yếu")))))</f>
        <v>Khá</v>
      </c>
    </row>
    <row r="10" spans="1:18" ht="15.95" customHeight="1" x14ac:dyDescent="0.25">
      <c r="A10" s="71">
        <v>2</v>
      </c>
      <c r="B10" s="26" t="s">
        <v>95</v>
      </c>
      <c r="C10" s="72" t="s">
        <v>96</v>
      </c>
      <c r="D10" s="72" t="s">
        <v>97</v>
      </c>
      <c r="E10" s="102"/>
      <c r="F10" s="102"/>
      <c r="G10" s="102"/>
      <c r="H10" s="42"/>
      <c r="I10" s="42">
        <v>8.4</v>
      </c>
      <c r="J10" s="33">
        <v>8.6</v>
      </c>
      <c r="K10" s="43">
        <v>8.6999999999999993</v>
      </c>
      <c r="L10" s="33">
        <v>7.7</v>
      </c>
      <c r="M10" s="33">
        <v>8.6999999999999993</v>
      </c>
      <c r="N10" s="33">
        <v>8.4</v>
      </c>
      <c r="O10" s="81">
        <f t="shared" si="0"/>
        <v>8.4</v>
      </c>
      <c r="P10" s="96" t="str">
        <f t="shared" si="1"/>
        <v>Giỏi</v>
      </c>
    </row>
    <row r="11" spans="1:18" ht="15.95" customHeight="1" x14ac:dyDescent="0.25">
      <c r="A11" s="71">
        <v>3</v>
      </c>
      <c r="B11" s="26" t="s">
        <v>98</v>
      </c>
      <c r="C11" s="73" t="s">
        <v>66</v>
      </c>
      <c r="D11" s="73" t="s">
        <v>32</v>
      </c>
      <c r="E11" s="102"/>
      <c r="F11" s="102"/>
      <c r="G11" s="102"/>
      <c r="H11" s="42"/>
      <c r="I11" s="42">
        <v>7.4</v>
      </c>
      <c r="J11" s="33">
        <v>7.1</v>
      </c>
      <c r="K11" s="43">
        <v>8.6999999999999993</v>
      </c>
      <c r="L11" s="33">
        <v>8.1</v>
      </c>
      <c r="M11" s="33">
        <v>8.6999999999999993</v>
      </c>
      <c r="N11" s="33">
        <v>8</v>
      </c>
      <c r="O11" s="81">
        <f t="shared" si="0"/>
        <v>8</v>
      </c>
      <c r="P11" s="96" t="str">
        <f t="shared" ref="P11:P12" si="2">IF(O11&gt;=9,"Xuất sắc",IF(O11&gt;=8,"Giỏi",IF(O11&gt;=7,"Khá",IF(O11&gt;=6,"TB khá",IF(O11&gt;=5,"TB","Yếu")))))</f>
        <v>Giỏi</v>
      </c>
    </row>
    <row r="12" spans="1:18" ht="15.95" customHeight="1" x14ac:dyDescent="0.25">
      <c r="A12" s="71">
        <v>4</v>
      </c>
      <c r="B12" s="26" t="s">
        <v>99</v>
      </c>
      <c r="C12" s="73" t="s">
        <v>100</v>
      </c>
      <c r="D12" s="73" t="s">
        <v>101</v>
      </c>
      <c r="E12" s="102"/>
      <c r="F12" s="102"/>
      <c r="G12" s="102"/>
      <c r="H12" s="42"/>
      <c r="I12" s="42">
        <v>7.7</v>
      </c>
      <c r="J12" s="33">
        <v>8</v>
      </c>
      <c r="K12" s="43">
        <v>8.5</v>
      </c>
      <c r="L12" s="33">
        <v>7.9</v>
      </c>
      <c r="M12" s="33">
        <v>8.5</v>
      </c>
      <c r="N12" s="33">
        <v>8.1</v>
      </c>
      <c r="O12" s="81">
        <f t="shared" si="0"/>
        <v>8.1</v>
      </c>
      <c r="P12" s="96" t="str">
        <f t="shared" si="2"/>
        <v>Giỏi</v>
      </c>
    </row>
    <row r="13" spans="1:18" ht="15.95" customHeight="1" x14ac:dyDescent="0.25">
      <c r="A13" s="71">
        <v>5</v>
      </c>
      <c r="B13" s="26" t="s">
        <v>103</v>
      </c>
      <c r="C13" s="103" t="s">
        <v>104</v>
      </c>
      <c r="D13" s="73" t="s">
        <v>105</v>
      </c>
      <c r="E13" s="102"/>
      <c r="F13" s="102"/>
      <c r="G13" s="102"/>
      <c r="H13" s="42"/>
      <c r="I13" s="42">
        <v>6.1</v>
      </c>
      <c r="J13" s="33">
        <v>6.7</v>
      </c>
      <c r="K13" s="43">
        <v>6.3</v>
      </c>
      <c r="L13" s="33">
        <v>6.3</v>
      </c>
      <c r="M13" s="33">
        <v>2.1</v>
      </c>
      <c r="N13" s="33">
        <v>5.7</v>
      </c>
      <c r="O13" s="81">
        <f t="shared" si="0"/>
        <v>5.7</v>
      </c>
      <c r="P13" s="96" t="str">
        <f t="shared" ref="P13:P18" si="3">IF(O13&gt;=9,"Xuất sắc",IF(O13&gt;=8,"Giỏi",IF(O13&gt;=7,"Khá",IF(O13&gt;=6,"TB khá",IF(O13&gt;=5,"TB","Yếu")))))</f>
        <v>TB</v>
      </c>
    </row>
    <row r="14" spans="1:18" ht="15.95" customHeight="1" x14ac:dyDescent="0.25">
      <c r="A14" s="71">
        <v>6</v>
      </c>
      <c r="B14" s="26" t="s">
        <v>106</v>
      </c>
      <c r="C14" s="73" t="s">
        <v>107</v>
      </c>
      <c r="D14" s="73" t="s">
        <v>108</v>
      </c>
      <c r="E14" s="102"/>
      <c r="F14" s="102"/>
      <c r="G14" s="102"/>
      <c r="H14" s="42"/>
      <c r="I14" s="42">
        <v>6.6</v>
      </c>
      <c r="J14" s="33">
        <v>7.3</v>
      </c>
      <c r="K14" s="43">
        <v>7.5</v>
      </c>
      <c r="L14" s="33">
        <v>7.5</v>
      </c>
      <c r="M14" s="33">
        <v>7.5</v>
      </c>
      <c r="N14" s="33">
        <v>7.3</v>
      </c>
      <c r="O14" s="81">
        <f t="shared" si="0"/>
        <v>7.3</v>
      </c>
      <c r="P14" s="96" t="str">
        <f t="shared" si="3"/>
        <v>Khá</v>
      </c>
    </row>
    <row r="15" spans="1:18" ht="15.95" customHeight="1" x14ac:dyDescent="0.25">
      <c r="A15" s="71">
        <v>7</v>
      </c>
      <c r="B15" s="26" t="s">
        <v>109</v>
      </c>
      <c r="C15" s="73" t="s">
        <v>110</v>
      </c>
      <c r="D15" s="73" t="s">
        <v>67</v>
      </c>
      <c r="E15" s="102"/>
      <c r="F15" s="102"/>
      <c r="G15" s="102"/>
      <c r="H15" s="42"/>
      <c r="I15" s="42"/>
      <c r="J15" s="33">
        <v>2</v>
      </c>
      <c r="K15" s="43">
        <v>1.2</v>
      </c>
      <c r="L15" s="33"/>
      <c r="M15" s="33">
        <v>1.5</v>
      </c>
      <c r="N15" s="33">
        <v>0.8</v>
      </c>
      <c r="O15" s="81">
        <f t="shared" si="0"/>
        <v>0.8</v>
      </c>
      <c r="P15" s="96" t="str">
        <f t="shared" si="3"/>
        <v>Yếu</v>
      </c>
    </row>
    <row r="16" spans="1:18" ht="15.95" customHeight="1" x14ac:dyDescent="0.25">
      <c r="A16" s="71">
        <v>8</v>
      </c>
      <c r="B16" s="26" t="s">
        <v>111</v>
      </c>
      <c r="C16" s="104" t="s">
        <v>112</v>
      </c>
      <c r="D16" s="104" t="s">
        <v>113</v>
      </c>
      <c r="E16" s="102"/>
      <c r="F16" s="102"/>
      <c r="G16" s="102"/>
      <c r="H16" s="42"/>
      <c r="I16" s="42">
        <v>8.9</v>
      </c>
      <c r="J16" s="33">
        <v>6.1</v>
      </c>
      <c r="K16" s="43">
        <v>8.8000000000000007</v>
      </c>
      <c r="L16" s="33">
        <v>8.1999999999999993</v>
      </c>
      <c r="M16" s="33">
        <v>8.8000000000000007</v>
      </c>
      <c r="N16" s="33">
        <v>8.3000000000000007</v>
      </c>
      <c r="O16" s="81">
        <f t="shared" si="0"/>
        <v>8.3000000000000007</v>
      </c>
      <c r="P16" s="96" t="str">
        <f t="shared" si="3"/>
        <v>Giỏi</v>
      </c>
    </row>
    <row r="17" spans="1:17" ht="15.95" customHeight="1" x14ac:dyDescent="0.25">
      <c r="A17" s="71">
        <v>9</v>
      </c>
      <c r="B17" s="26" t="s">
        <v>114</v>
      </c>
      <c r="C17" s="73" t="s">
        <v>115</v>
      </c>
      <c r="D17" s="73" t="s">
        <v>116</v>
      </c>
      <c r="E17" s="102"/>
      <c r="F17" s="102"/>
      <c r="G17" s="102"/>
      <c r="H17" s="42"/>
      <c r="I17" s="42">
        <v>8.6</v>
      </c>
      <c r="J17" s="33">
        <v>7.4</v>
      </c>
      <c r="K17" s="43">
        <v>7.7</v>
      </c>
      <c r="L17" s="33">
        <v>7.8</v>
      </c>
      <c r="M17" s="33">
        <v>7.7</v>
      </c>
      <c r="N17" s="33">
        <v>7.9</v>
      </c>
      <c r="O17" s="81">
        <f t="shared" si="0"/>
        <v>7.9</v>
      </c>
      <c r="P17" s="96" t="str">
        <f t="shared" si="3"/>
        <v>Khá</v>
      </c>
    </row>
    <row r="18" spans="1:17" ht="15.95" customHeight="1" x14ac:dyDescent="0.25">
      <c r="A18" s="71">
        <v>10</v>
      </c>
      <c r="B18" s="26" t="s">
        <v>117</v>
      </c>
      <c r="C18" s="73" t="s">
        <v>118</v>
      </c>
      <c r="D18" s="73" t="s">
        <v>119</v>
      </c>
      <c r="E18" s="102"/>
      <c r="F18" s="102"/>
      <c r="G18" s="102"/>
      <c r="H18" s="42"/>
      <c r="I18" s="42"/>
      <c r="J18" s="33">
        <v>6.8</v>
      </c>
      <c r="K18" s="43">
        <v>6.5</v>
      </c>
      <c r="L18" s="33">
        <v>6.5</v>
      </c>
      <c r="M18" s="33">
        <v>6.5</v>
      </c>
      <c r="N18" s="33">
        <v>5</v>
      </c>
      <c r="O18" s="81">
        <f t="shared" si="0"/>
        <v>5</v>
      </c>
      <c r="P18" s="96" t="str">
        <f t="shared" si="3"/>
        <v>TB</v>
      </c>
    </row>
    <row r="19" spans="1:17" ht="15.95" customHeight="1" x14ac:dyDescent="0.25">
      <c r="A19" s="71">
        <v>11</v>
      </c>
      <c r="B19" s="26" t="s">
        <v>120</v>
      </c>
      <c r="C19" s="103" t="s">
        <v>121</v>
      </c>
      <c r="D19" s="73" t="s">
        <v>122</v>
      </c>
      <c r="E19" s="102"/>
      <c r="F19" s="102"/>
      <c r="G19" s="102"/>
      <c r="H19" s="42"/>
      <c r="I19" s="42">
        <v>7.5</v>
      </c>
      <c r="J19" s="33">
        <v>6.7</v>
      </c>
      <c r="K19" s="43">
        <v>6.7</v>
      </c>
      <c r="L19" s="33">
        <v>6.8</v>
      </c>
      <c r="M19" s="33">
        <v>6.7</v>
      </c>
      <c r="N19" s="33">
        <v>6.9</v>
      </c>
      <c r="O19" s="81">
        <f t="shared" si="0"/>
        <v>6.9</v>
      </c>
      <c r="P19" s="96" t="str">
        <f t="shared" ref="P19" si="4">IF(O19&gt;=9,"Xuất sắc",IF(O19&gt;=8,"Giỏi",IF(O19&gt;=7,"Khá",IF(O19&gt;=6,"TB khá",IF(O19&gt;=5,"TB","Yếu")))))</f>
        <v>TB khá</v>
      </c>
    </row>
    <row r="20" spans="1:17" ht="15.95" customHeight="1" x14ac:dyDescent="0.25">
      <c r="A20" s="71">
        <v>12</v>
      </c>
      <c r="B20" s="26" t="s">
        <v>123</v>
      </c>
      <c r="C20" s="73" t="s">
        <v>124</v>
      </c>
      <c r="D20" s="105" t="s">
        <v>125</v>
      </c>
      <c r="E20" s="102"/>
      <c r="F20" s="102"/>
      <c r="G20" s="102"/>
      <c r="H20" s="42"/>
      <c r="I20" s="42">
        <v>7.9</v>
      </c>
      <c r="J20" s="33">
        <v>7</v>
      </c>
      <c r="K20" s="43">
        <v>6.5</v>
      </c>
      <c r="L20" s="33">
        <v>6.5</v>
      </c>
      <c r="M20" s="33">
        <v>5.9</v>
      </c>
      <c r="N20" s="33">
        <v>6.8</v>
      </c>
      <c r="O20" s="81">
        <f t="shared" si="0"/>
        <v>6.8</v>
      </c>
      <c r="P20" s="96" t="str">
        <f t="shared" ref="P20:P22" si="5">IF(O20&gt;=9,"Xuất sắc",IF(O20&gt;=8,"Giỏi",IF(O20&gt;=7,"Khá",IF(O20&gt;=6,"TB khá",IF(O20&gt;=5,"TB","Yếu")))))</f>
        <v>TB khá</v>
      </c>
    </row>
    <row r="21" spans="1:17" ht="15.95" customHeight="1" x14ac:dyDescent="0.25">
      <c r="A21" s="71">
        <v>13</v>
      </c>
      <c r="B21" s="26" t="s">
        <v>126</v>
      </c>
      <c r="C21" s="73" t="s">
        <v>127</v>
      </c>
      <c r="D21" s="105" t="s">
        <v>128</v>
      </c>
      <c r="E21" s="102"/>
      <c r="F21" s="102"/>
      <c r="G21" s="102"/>
      <c r="H21" s="42"/>
      <c r="I21" s="42">
        <v>9.1</v>
      </c>
      <c r="J21" s="33">
        <v>7.3</v>
      </c>
      <c r="K21" s="43">
        <v>8.6999999999999993</v>
      </c>
      <c r="L21" s="33">
        <v>8.1</v>
      </c>
      <c r="M21" s="33">
        <v>8.6999999999999993</v>
      </c>
      <c r="N21" s="33">
        <v>8.4</v>
      </c>
      <c r="O21" s="81">
        <f t="shared" si="0"/>
        <v>8.4</v>
      </c>
      <c r="P21" s="96" t="str">
        <f t="shared" si="5"/>
        <v>Giỏi</v>
      </c>
    </row>
    <row r="22" spans="1:17" ht="15.95" customHeight="1" x14ac:dyDescent="0.25">
      <c r="A22" s="74">
        <v>14</v>
      </c>
      <c r="B22" s="45" t="s">
        <v>102</v>
      </c>
      <c r="C22" s="75" t="s">
        <v>129</v>
      </c>
      <c r="D22" s="76" t="s">
        <v>130</v>
      </c>
      <c r="E22" s="106"/>
      <c r="F22" s="106"/>
      <c r="G22" s="106"/>
      <c r="H22" s="49"/>
      <c r="I22" s="49">
        <v>8</v>
      </c>
      <c r="J22" s="50">
        <v>5.8</v>
      </c>
      <c r="K22" s="51">
        <v>6.2</v>
      </c>
      <c r="L22" s="50">
        <v>6.4</v>
      </c>
      <c r="M22" s="50">
        <v>5</v>
      </c>
      <c r="N22" s="50">
        <v>6.4</v>
      </c>
      <c r="O22" s="107">
        <f t="shared" si="0"/>
        <v>6.4</v>
      </c>
      <c r="P22" s="108" t="str">
        <f t="shared" si="5"/>
        <v>TB khá</v>
      </c>
    </row>
    <row r="23" spans="1:17" ht="15.95" customHeight="1" x14ac:dyDescent="0.25">
      <c r="A23" s="109"/>
      <c r="B23" s="2"/>
      <c r="C23" s="6"/>
      <c r="D23" s="2"/>
      <c r="E23" s="2"/>
      <c r="F23" s="3"/>
      <c r="G23" s="3"/>
      <c r="H23" s="109"/>
      <c r="I23" s="168" t="s">
        <v>81</v>
      </c>
      <c r="J23" s="168"/>
      <c r="K23" s="168"/>
      <c r="L23" s="168"/>
      <c r="M23" s="168"/>
      <c r="N23" s="168"/>
      <c r="O23" s="168"/>
      <c r="P23" s="168"/>
      <c r="Q23" s="77"/>
    </row>
    <row r="24" spans="1:17" ht="16.5" customHeight="1" x14ac:dyDescent="0.25">
      <c r="A24" s="164" t="s">
        <v>84</v>
      </c>
      <c r="B24" s="164"/>
      <c r="C24" s="164"/>
      <c r="D24" s="164"/>
      <c r="E24" s="164"/>
      <c r="F24" s="164"/>
      <c r="G24" s="164"/>
      <c r="H24" s="109"/>
      <c r="I24" s="165" t="s">
        <v>82</v>
      </c>
      <c r="J24" s="165"/>
      <c r="K24" s="165"/>
      <c r="L24" s="165"/>
      <c r="M24" s="165"/>
      <c r="N24" s="165"/>
      <c r="O24" s="165"/>
      <c r="P24" s="165"/>
    </row>
    <row r="25" spans="1:17" ht="18" customHeight="1" x14ac:dyDescent="0.25">
      <c r="A25" s="83"/>
      <c r="B25" s="83"/>
      <c r="C25" s="3"/>
      <c r="D25" s="2"/>
      <c r="E25" s="2"/>
      <c r="F25" s="5"/>
      <c r="G25" s="5"/>
      <c r="H25" s="109"/>
      <c r="I25" s="165" t="s">
        <v>83</v>
      </c>
      <c r="J25" s="165"/>
      <c r="K25" s="165"/>
      <c r="L25" s="165"/>
      <c r="M25" s="165"/>
      <c r="N25" s="165"/>
      <c r="O25" s="165"/>
      <c r="P25" s="165"/>
    </row>
    <row r="26" spans="1:17" ht="18" customHeight="1" x14ac:dyDescent="0.25">
      <c r="A26" s="83"/>
      <c r="B26" s="83"/>
      <c r="C26" s="3"/>
      <c r="D26" s="2"/>
      <c r="E26" s="2"/>
      <c r="F26" s="5"/>
      <c r="G26" s="5"/>
      <c r="H26" s="109"/>
      <c r="I26" s="109"/>
      <c r="J26" s="3"/>
      <c r="K26" s="2"/>
      <c r="L26" s="2"/>
      <c r="M26" s="2"/>
      <c r="N26" s="2"/>
      <c r="O26" s="2"/>
      <c r="P26" s="2"/>
    </row>
    <row r="27" spans="1:17" ht="18" customHeight="1" x14ac:dyDescent="0.25">
      <c r="A27" s="83"/>
      <c r="B27" s="83"/>
      <c r="C27" s="3"/>
      <c r="D27" s="2"/>
      <c r="E27" s="2"/>
      <c r="F27" s="5"/>
      <c r="G27" s="5"/>
      <c r="H27" s="109"/>
      <c r="I27" s="109"/>
      <c r="J27" s="3"/>
      <c r="K27" s="2"/>
      <c r="L27" s="2"/>
      <c r="M27" s="2"/>
      <c r="N27" s="2"/>
      <c r="O27" s="2"/>
      <c r="P27" s="2"/>
    </row>
    <row r="28" spans="1:17" ht="15.75" x14ac:dyDescent="0.25">
      <c r="A28" s="83"/>
      <c r="B28" s="83"/>
      <c r="C28" s="3"/>
      <c r="D28" s="2"/>
      <c r="E28" s="2"/>
      <c r="F28" s="5"/>
      <c r="G28" s="5"/>
      <c r="H28" s="109"/>
      <c r="I28" s="109"/>
      <c r="J28" s="3"/>
      <c r="K28" s="2"/>
      <c r="L28" s="2"/>
      <c r="M28" s="2"/>
      <c r="N28" s="2"/>
      <c r="O28" s="2"/>
      <c r="P28" s="2"/>
    </row>
    <row r="29" spans="1:17" ht="15.75" x14ac:dyDescent="0.25">
      <c r="A29" s="164" t="s">
        <v>86</v>
      </c>
      <c r="B29" s="164"/>
      <c r="C29" s="164"/>
      <c r="D29" s="164"/>
      <c r="E29" s="164"/>
      <c r="F29" s="164"/>
      <c r="G29" s="164"/>
      <c r="H29" s="109"/>
      <c r="I29" s="165" t="s">
        <v>85</v>
      </c>
      <c r="J29" s="165"/>
      <c r="K29" s="165"/>
      <c r="L29" s="165"/>
      <c r="M29" s="165"/>
      <c r="N29" s="165"/>
      <c r="O29" s="165"/>
      <c r="P29" s="165"/>
    </row>
    <row r="30" spans="1:17" ht="15.75" x14ac:dyDescent="0.25">
      <c r="A30" s="55"/>
      <c r="B30" s="2"/>
      <c r="C30" s="2"/>
      <c r="D30" s="2"/>
      <c r="E30" s="2"/>
      <c r="F30" s="2"/>
      <c r="G30" s="2"/>
      <c r="H30" s="2"/>
      <c r="I30" s="2"/>
      <c r="J30" s="2"/>
      <c r="K30" s="5"/>
      <c r="L30" s="2"/>
      <c r="M30" s="83"/>
      <c r="N30" s="2"/>
      <c r="O30" s="2"/>
      <c r="P30" s="2"/>
    </row>
    <row r="31" spans="1:17" ht="15.75" x14ac:dyDescent="0.25">
      <c r="B31" s="84" t="s">
        <v>132</v>
      </c>
      <c r="C31" s="85" t="s">
        <v>133</v>
      </c>
      <c r="D31" s="86" t="s">
        <v>134</v>
      </c>
      <c r="E31" s="2"/>
      <c r="F31" s="2"/>
      <c r="G31" s="2"/>
      <c r="H31" s="2"/>
      <c r="I31" s="2"/>
      <c r="J31" s="2"/>
      <c r="K31" s="5"/>
      <c r="L31" s="2"/>
      <c r="M31" s="83"/>
      <c r="N31" s="2"/>
      <c r="O31" s="2"/>
      <c r="P31" s="2"/>
    </row>
    <row r="32" spans="1:17" ht="15.75" x14ac:dyDescent="0.25">
      <c r="B32" s="87" t="s">
        <v>135</v>
      </c>
      <c r="C32" s="88">
        <f>COUNTIF($P$9:$P$37,"Xuất sắc")</f>
        <v>0</v>
      </c>
      <c r="D32" s="89">
        <f>C32*100/14</f>
        <v>0</v>
      </c>
      <c r="E32" s="2"/>
      <c r="F32" s="2"/>
      <c r="G32" s="2"/>
      <c r="H32" s="2"/>
      <c r="I32" s="2"/>
      <c r="J32" s="2"/>
      <c r="K32" s="5"/>
      <c r="L32" s="2"/>
      <c r="M32" s="83"/>
      <c r="N32" s="2"/>
      <c r="O32" s="2"/>
      <c r="P32" s="2"/>
    </row>
    <row r="33" spans="2:16" ht="15.75" x14ac:dyDescent="0.25">
      <c r="B33" s="90" t="s">
        <v>136</v>
      </c>
      <c r="C33" s="88">
        <f>COUNTIF($P$9:$P$37,"Giỏi")</f>
        <v>5</v>
      </c>
      <c r="D33" s="89">
        <f t="shared" ref="D33:D37" si="6">C33*100/14</f>
        <v>35.714285714285715</v>
      </c>
      <c r="E33" s="2"/>
      <c r="F33" s="2"/>
      <c r="G33" s="2"/>
      <c r="H33" s="2"/>
      <c r="I33" s="2"/>
      <c r="J33" s="2"/>
      <c r="K33" s="5"/>
      <c r="L33" s="2"/>
      <c r="M33" s="83"/>
      <c r="N33" s="2"/>
      <c r="O33" s="2"/>
      <c r="P33" s="2"/>
    </row>
    <row r="34" spans="2:16" ht="15.75" x14ac:dyDescent="0.25">
      <c r="B34" s="91" t="s">
        <v>137</v>
      </c>
      <c r="C34" s="88">
        <f>COUNTIF($P$9:$P$37,"Khá")</f>
        <v>3</v>
      </c>
      <c r="D34" s="89">
        <f t="shared" si="6"/>
        <v>21.428571428571427</v>
      </c>
      <c r="E34" s="2"/>
      <c r="F34" s="2"/>
      <c r="G34" s="2"/>
      <c r="H34" s="2"/>
      <c r="I34" s="2"/>
      <c r="J34" s="2"/>
      <c r="K34" s="5"/>
      <c r="L34" s="2"/>
      <c r="M34" s="83"/>
      <c r="N34" s="2"/>
      <c r="O34" s="2"/>
      <c r="P34" s="2"/>
    </row>
    <row r="35" spans="2:16" ht="15.75" x14ac:dyDescent="0.25">
      <c r="B35" s="91" t="s">
        <v>138</v>
      </c>
      <c r="C35" s="88">
        <f>COUNTIF($P$9:$P$37,"TB khá")</f>
        <v>3</v>
      </c>
      <c r="D35" s="89">
        <f t="shared" si="6"/>
        <v>21.428571428571427</v>
      </c>
      <c r="E35" s="2"/>
      <c r="F35" s="2"/>
      <c r="G35" s="2"/>
      <c r="H35" s="2"/>
      <c r="I35" s="2"/>
      <c r="J35" s="2"/>
      <c r="K35" s="5"/>
      <c r="L35" s="2"/>
      <c r="M35" s="83"/>
      <c r="N35" s="2"/>
      <c r="O35" s="2"/>
      <c r="P35" s="2"/>
    </row>
    <row r="36" spans="2:16" ht="15.75" x14ac:dyDescent="0.25">
      <c r="B36" s="90" t="s">
        <v>139</v>
      </c>
      <c r="C36" s="88">
        <f>COUNTIF($P$9:$P$37,"TB")</f>
        <v>2</v>
      </c>
      <c r="D36" s="89">
        <f t="shared" si="6"/>
        <v>14.285714285714286</v>
      </c>
      <c r="E36" s="2"/>
      <c r="F36" s="2"/>
      <c r="G36" s="2"/>
      <c r="H36" s="2"/>
      <c r="I36" s="2"/>
      <c r="J36" s="2"/>
      <c r="K36" s="5"/>
      <c r="L36" s="2"/>
      <c r="M36" s="83"/>
      <c r="N36" s="2"/>
      <c r="O36" s="2"/>
      <c r="P36" s="2"/>
    </row>
    <row r="37" spans="2:16" ht="15.75" x14ac:dyDescent="0.25">
      <c r="B37" s="92" t="s">
        <v>140</v>
      </c>
      <c r="C37" s="88">
        <f>COUNTIF($P$9:$P$37,"Yếu")</f>
        <v>1</v>
      </c>
      <c r="D37" s="89">
        <f t="shared" si="6"/>
        <v>7.1428571428571432</v>
      </c>
      <c r="E37" s="2"/>
      <c r="F37" s="2"/>
      <c r="G37" s="2"/>
      <c r="H37" s="2"/>
      <c r="I37" s="2"/>
      <c r="J37" s="2"/>
      <c r="K37" s="5"/>
      <c r="L37" s="2"/>
      <c r="M37" s="83"/>
      <c r="N37" s="2"/>
      <c r="O37" s="2"/>
      <c r="P37" s="2"/>
    </row>
    <row r="38" spans="2:16" ht="15.75" x14ac:dyDescent="0.25">
      <c r="B38" s="93" t="s">
        <v>141</v>
      </c>
      <c r="C38" s="94">
        <f>SUM(C32:C37)</f>
        <v>14</v>
      </c>
      <c r="D38" s="94">
        <f>SUM(D32:D37)</f>
        <v>100</v>
      </c>
      <c r="E38" s="2"/>
      <c r="F38" s="2"/>
      <c r="G38" s="2"/>
      <c r="H38" s="2"/>
      <c r="I38" s="2"/>
      <c r="J38" s="2"/>
      <c r="K38" s="5"/>
      <c r="L38" s="2"/>
      <c r="M38" s="83"/>
      <c r="N38" s="2"/>
      <c r="O38" s="2"/>
      <c r="P38" s="2"/>
    </row>
  </sheetData>
  <mergeCells count="13">
    <mergeCell ref="I25:P25"/>
    <mergeCell ref="A29:G29"/>
    <mergeCell ref="I29:P29"/>
    <mergeCell ref="A5:N5"/>
    <mergeCell ref="A4:R4"/>
    <mergeCell ref="I1:P1"/>
    <mergeCell ref="I2:P2"/>
    <mergeCell ref="A3:F3"/>
    <mergeCell ref="I23:P23"/>
    <mergeCell ref="A24:G24"/>
    <mergeCell ref="A1:E1"/>
    <mergeCell ref="A2:E2"/>
    <mergeCell ref="I24:P24"/>
  </mergeCells>
  <conditionalFormatting sqref="G9:O22">
    <cfRule type="cellIs" dxfId="80" priority="69" stopIfTrue="1" operator="lessThan">
      <formula>5</formula>
    </cfRule>
  </conditionalFormatting>
  <conditionalFormatting sqref="G9:G22">
    <cfRule type="cellIs" dxfId="79" priority="70" stopIfTrue="1" operator="lessThan">
      <formula>5</formula>
    </cfRule>
  </conditionalFormatting>
  <conditionalFormatting sqref="H9:I22">
    <cfRule type="cellIs" dxfId="78" priority="66" stopIfTrue="1" operator="lessThan">
      <formula>5</formula>
    </cfRule>
  </conditionalFormatting>
  <conditionalFormatting sqref="A2:E2 O9:O22">
    <cfRule type="cellIs" dxfId="77" priority="63" stopIfTrue="1" operator="lessThan">
      <formula>5</formula>
    </cfRule>
  </conditionalFormatting>
  <conditionalFormatting sqref="G3:H3">
    <cfRule type="cellIs" dxfId="76" priority="64" stopIfTrue="1" operator="lessThan">
      <formula>5</formula>
    </cfRule>
  </conditionalFormatting>
  <conditionalFormatting sqref="P9:P10">
    <cfRule type="cellIs" dxfId="75" priority="59" stopIfTrue="1" operator="lessThan">
      <formula>5</formula>
    </cfRule>
  </conditionalFormatting>
  <conditionalFormatting sqref="P9:P10">
    <cfRule type="cellIs" dxfId="74" priority="60" stopIfTrue="1" operator="lessThan">
      <formula>5</formula>
    </cfRule>
  </conditionalFormatting>
  <conditionalFormatting sqref="P9:P10">
    <cfRule type="cellIs" dxfId="73" priority="58" stopIfTrue="1" operator="lessThan">
      <formula>5</formula>
    </cfRule>
  </conditionalFormatting>
  <conditionalFormatting sqref="P9:P10">
    <cfRule type="cellIs" dxfId="72" priority="57" stopIfTrue="1" operator="lessThan">
      <formula>5</formula>
    </cfRule>
  </conditionalFormatting>
  <conditionalFormatting sqref="P9:P10">
    <cfRule type="cellIs" dxfId="71" priority="56" stopIfTrue="1" operator="lessThan">
      <formula>5</formula>
    </cfRule>
  </conditionalFormatting>
  <conditionalFormatting sqref="P9:P10">
    <cfRule type="cellIs" priority="49" stopIfTrue="1" operator="greaterThan">
      <formula>5</formula>
    </cfRule>
    <cfRule type="cellIs" dxfId="70" priority="50" stopIfTrue="1" operator="lessThan">
      <formula>5</formula>
    </cfRule>
    <cfRule type="cellIs" dxfId="69" priority="51" stopIfTrue="1" operator="greaterThan">
      <formula>5</formula>
    </cfRule>
    <cfRule type="cellIs" dxfId="68" priority="52" stopIfTrue="1" operator="greaterThan">
      <formula>5</formula>
    </cfRule>
    <cfRule type="cellIs" dxfId="67" priority="53" stopIfTrue="1" operator="greaterThan">
      <formula>5</formula>
    </cfRule>
    <cfRule type="cellIs" dxfId="66" priority="54" stopIfTrue="1" operator="greaterThan">
      <formula>5</formula>
    </cfRule>
    <cfRule type="cellIs" dxfId="65" priority="55" stopIfTrue="1" operator="greaterThan">
      <formula>5</formula>
    </cfRule>
  </conditionalFormatting>
  <conditionalFormatting sqref="P11:P12">
    <cfRule type="cellIs" dxfId="64" priority="47" stopIfTrue="1" operator="lessThan">
      <formula>5</formula>
    </cfRule>
  </conditionalFormatting>
  <conditionalFormatting sqref="P11:P12">
    <cfRule type="cellIs" dxfId="63" priority="48" stopIfTrue="1" operator="lessThan">
      <formula>5</formula>
    </cfRule>
  </conditionalFormatting>
  <conditionalFormatting sqref="P11:P12">
    <cfRule type="cellIs" dxfId="62" priority="46" stopIfTrue="1" operator="lessThan">
      <formula>5</formula>
    </cfRule>
  </conditionalFormatting>
  <conditionalFormatting sqref="P11:P12">
    <cfRule type="cellIs" dxfId="61" priority="45" stopIfTrue="1" operator="lessThan">
      <formula>5</formula>
    </cfRule>
  </conditionalFormatting>
  <conditionalFormatting sqref="P11:P12">
    <cfRule type="cellIs" dxfId="60" priority="44" stopIfTrue="1" operator="lessThan">
      <formula>5</formula>
    </cfRule>
  </conditionalFormatting>
  <conditionalFormatting sqref="P11:P12">
    <cfRule type="cellIs" priority="37" stopIfTrue="1" operator="greaterThan">
      <formula>5</formula>
    </cfRule>
    <cfRule type="cellIs" dxfId="59" priority="38" stopIfTrue="1" operator="lessThan">
      <formula>5</formula>
    </cfRule>
    <cfRule type="cellIs" dxfId="58" priority="39" stopIfTrue="1" operator="greaterThan">
      <formula>5</formula>
    </cfRule>
    <cfRule type="cellIs" dxfId="57" priority="40" stopIfTrue="1" operator="greaterThan">
      <formula>5</formula>
    </cfRule>
    <cfRule type="cellIs" dxfId="56" priority="41" stopIfTrue="1" operator="greaterThan">
      <formula>5</formula>
    </cfRule>
    <cfRule type="cellIs" dxfId="55" priority="42" stopIfTrue="1" operator="greaterThan">
      <formula>5</formula>
    </cfRule>
    <cfRule type="cellIs" dxfId="54" priority="43" stopIfTrue="1" operator="greaterThan">
      <formula>5</formula>
    </cfRule>
  </conditionalFormatting>
  <conditionalFormatting sqref="P13:P18">
    <cfRule type="cellIs" dxfId="53" priority="35" stopIfTrue="1" operator="lessThan">
      <formula>5</formula>
    </cfRule>
  </conditionalFormatting>
  <conditionalFormatting sqref="P13:P18">
    <cfRule type="cellIs" dxfId="52" priority="36" stopIfTrue="1" operator="lessThan">
      <formula>5</formula>
    </cfRule>
  </conditionalFormatting>
  <conditionalFormatting sqref="P13:P18">
    <cfRule type="cellIs" dxfId="51" priority="34" stopIfTrue="1" operator="lessThan">
      <formula>5</formula>
    </cfRule>
  </conditionalFormatting>
  <conditionalFormatting sqref="P13:P18">
    <cfRule type="cellIs" dxfId="50" priority="33" stopIfTrue="1" operator="lessThan">
      <formula>5</formula>
    </cfRule>
  </conditionalFormatting>
  <conditionalFormatting sqref="P13:P18">
    <cfRule type="cellIs" dxfId="49" priority="32" stopIfTrue="1" operator="lessThan">
      <formula>5</formula>
    </cfRule>
  </conditionalFormatting>
  <conditionalFormatting sqref="P13:P18">
    <cfRule type="cellIs" priority="25" stopIfTrue="1" operator="greaterThan">
      <formula>5</formula>
    </cfRule>
    <cfRule type="cellIs" dxfId="48" priority="26" stopIfTrue="1" operator="lessThan">
      <formula>5</formula>
    </cfRule>
    <cfRule type="cellIs" dxfId="47" priority="27" stopIfTrue="1" operator="greaterThan">
      <formula>5</formula>
    </cfRule>
    <cfRule type="cellIs" dxfId="46" priority="28" stopIfTrue="1" operator="greaterThan">
      <formula>5</formula>
    </cfRule>
    <cfRule type="cellIs" dxfId="45" priority="29" stopIfTrue="1" operator="greaterThan">
      <formula>5</formula>
    </cfRule>
    <cfRule type="cellIs" dxfId="44" priority="30" stopIfTrue="1" operator="greaterThan">
      <formula>5</formula>
    </cfRule>
    <cfRule type="cellIs" dxfId="43" priority="31" stopIfTrue="1" operator="greaterThan">
      <formula>5</formula>
    </cfRule>
  </conditionalFormatting>
  <conditionalFormatting sqref="P19">
    <cfRule type="cellIs" dxfId="42" priority="23" stopIfTrue="1" operator="lessThan">
      <formula>5</formula>
    </cfRule>
  </conditionalFormatting>
  <conditionalFormatting sqref="P19">
    <cfRule type="cellIs" dxfId="41" priority="24" stopIfTrue="1" operator="lessThan">
      <formula>5</formula>
    </cfRule>
  </conditionalFormatting>
  <conditionalFormatting sqref="P19">
    <cfRule type="cellIs" dxfId="40" priority="22" stopIfTrue="1" operator="lessThan">
      <formula>5</formula>
    </cfRule>
  </conditionalFormatting>
  <conditionalFormatting sqref="P19">
    <cfRule type="cellIs" dxfId="39" priority="21" stopIfTrue="1" operator="lessThan">
      <formula>5</formula>
    </cfRule>
  </conditionalFormatting>
  <conditionalFormatting sqref="P19">
    <cfRule type="cellIs" dxfId="38" priority="20" stopIfTrue="1" operator="lessThan">
      <formula>5</formula>
    </cfRule>
  </conditionalFormatting>
  <conditionalFormatting sqref="P19">
    <cfRule type="cellIs" priority="13" stopIfTrue="1" operator="greaterThan">
      <formula>5</formula>
    </cfRule>
    <cfRule type="cellIs" dxfId="37" priority="14" stopIfTrue="1" operator="lessThan">
      <formula>5</formula>
    </cfRule>
    <cfRule type="cellIs" dxfId="36" priority="15" stopIfTrue="1" operator="greaterThan">
      <formula>5</formula>
    </cfRule>
    <cfRule type="cellIs" dxfId="35" priority="16" stopIfTrue="1" operator="greaterThan">
      <formula>5</formula>
    </cfRule>
    <cfRule type="cellIs" dxfId="34" priority="17" stopIfTrue="1" operator="greaterThan">
      <formula>5</formula>
    </cfRule>
    <cfRule type="cellIs" dxfId="33" priority="18" stopIfTrue="1" operator="greaterThan">
      <formula>5</formula>
    </cfRule>
    <cfRule type="cellIs" dxfId="32" priority="19" stopIfTrue="1" operator="greaterThan">
      <formula>5</formula>
    </cfRule>
  </conditionalFormatting>
  <conditionalFormatting sqref="P20:P22">
    <cfRule type="cellIs" dxfId="31" priority="11" stopIfTrue="1" operator="lessThan">
      <formula>5</formula>
    </cfRule>
  </conditionalFormatting>
  <conditionalFormatting sqref="P20:P22">
    <cfRule type="cellIs" dxfId="30" priority="12" stopIfTrue="1" operator="lessThan">
      <formula>5</formula>
    </cfRule>
  </conditionalFormatting>
  <conditionalFormatting sqref="P20:P22">
    <cfRule type="cellIs" dxfId="29" priority="10" stopIfTrue="1" operator="lessThan">
      <formula>5</formula>
    </cfRule>
  </conditionalFormatting>
  <conditionalFormatting sqref="P20:P22">
    <cfRule type="cellIs" dxfId="28" priority="9" stopIfTrue="1" operator="lessThan">
      <formula>5</formula>
    </cfRule>
  </conditionalFormatting>
  <conditionalFormatting sqref="P20:P22">
    <cfRule type="cellIs" dxfId="27" priority="8" stopIfTrue="1" operator="lessThan">
      <formula>5</formula>
    </cfRule>
  </conditionalFormatting>
  <conditionalFormatting sqref="P20:P22">
    <cfRule type="cellIs" priority="1" stopIfTrue="1" operator="greaterThan">
      <formula>5</formula>
    </cfRule>
    <cfRule type="cellIs" dxfId="26" priority="2" stopIfTrue="1" operator="lessThan">
      <formula>5</formula>
    </cfRule>
    <cfRule type="cellIs" dxfId="25" priority="3" stopIfTrue="1" operator="greaterThan">
      <formula>5</formula>
    </cfRule>
    <cfRule type="cellIs" dxfId="24" priority="4" stopIfTrue="1" operator="greaterThan">
      <formula>5</formula>
    </cfRule>
    <cfRule type="cellIs" dxfId="23" priority="5" stopIfTrue="1" operator="greaterThan">
      <formula>5</formula>
    </cfRule>
    <cfRule type="cellIs" dxfId="22" priority="6" stopIfTrue="1" operator="greaterThan">
      <formula>5</formula>
    </cfRule>
    <cfRule type="cellIs" dxfId="21" priority="7" stopIfTrue="1" operator="greater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2" workbookViewId="0">
      <selection activeCell="W8" sqref="W8"/>
    </sheetView>
  </sheetViews>
  <sheetFormatPr defaultRowHeight="15.75" x14ac:dyDescent="0.25"/>
  <cols>
    <col min="1" max="1" width="4.875" style="3" customWidth="1"/>
    <col min="2" max="2" width="11.75" style="55" customWidth="1"/>
    <col min="3" max="3" width="16.75" style="2" customWidth="1"/>
    <col min="4" max="4" width="7.625" style="2" customWidth="1"/>
    <col min="5" max="5" width="17.75" style="2" hidden="1" customWidth="1"/>
    <col min="6" max="6" width="12" style="2" hidden="1" customWidth="1"/>
    <col min="7" max="7" width="11.25" style="2" hidden="1" customWidth="1"/>
    <col min="8" max="8" width="7" style="2" hidden="1" customWidth="1"/>
    <col min="9" max="11" width="6.25" style="2" customWidth="1"/>
    <col min="12" max="12" width="6.25" style="5" customWidth="1"/>
    <col min="13" max="13" width="6.25" style="2" customWidth="1"/>
    <col min="14" max="14" width="6.25" style="83" customWidth="1"/>
    <col min="15" max="15" width="6.25" style="2" customWidth="1"/>
    <col min="16" max="16" width="7.75" style="2" customWidth="1"/>
    <col min="17" max="19" width="0" style="2" hidden="1" customWidth="1"/>
    <col min="20" max="20" width="10.125" style="2" hidden="1" customWidth="1"/>
    <col min="21" max="21" width="0" style="2" hidden="1" customWidth="1"/>
    <col min="22" max="236" width="9.125" style="2"/>
    <col min="237" max="237" width="4.875" style="2" customWidth="1"/>
    <col min="238" max="238" width="11.75" style="2" customWidth="1"/>
    <col min="239" max="239" width="16.75" style="2" customWidth="1"/>
    <col min="240" max="240" width="7.625" style="2" customWidth="1"/>
    <col min="241" max="244" width="0" style="2" hidden="1" customWidth="1"/>
    <col min="245" max="272" width="3.875" style="2" customWidth="1"/>
    <col min="273" max="492" width="9.125" style="2"/>
    <col min="493" max="493" width="4.875" style="2" customWidth="1"/>
    <col min="494" max="494" width="11.75" style="2" customWidth="1"/>
    <col min="495" max="495" width="16.75" style="2" customWidth="1"/>
    <col min="496" max="496" width="7.625" style="2" customWidth="1"/>
    <col min="497" max="500" width="0" style="2" hidden="1" customWidth="1"/>
    <col min="501" max="528" width="3.875" style="2" customWidth="1"/>
    <col min="529" max="748" width="9.125" style="2"/>
    <col min="749" max="749" width="4.875" style="2" customWidth="1"/>
    <col min="750" max="750" width="11.75" style="2" customWidth="1"/>
    <col min="751" max="751" width="16.75" style="2" customWidth="1"/>
    <col min="752" max="752" width="7.625" style="2" customWidth="1"/>
    <col min="753" max="756" width="0" style="2" hidden="1" customWidth="1"/>
    <col min="757" max="784" width="3.875" style="2" customWidth="1"/>
    <col min="785" max="1004" width="9.125" style="2"/>
    <col min="1005" max="1005" width="4.875" style="2" customWidth="1"/>
    <col min="1006" max="1006" width="11.75" style="2" customWidth="1"/>
    <col min="1007" max="1007" width="16.75" style="2" customWidth="1"/>
    <col min="1008" max="1008" width="7.625" style="2" customWidth="1"/>
    <col min="1009" max="1012" width="0" style="2" hidden="1" customWidth="1"/>
    <col min="1013" max="1040" width="3.875" style="2" customWidth="1"/>
    <col min="1041" max="1260" width="9.125" style="2"/>
    <col min="1261" max="1261" width="4.875" style="2" customWidth="1"/>
    <col min="1262" max="1262" width="11.75" style="2" customWidth="1"/>
    <col min="1263" max="1263" width="16.75" style="2" customWidth="1"/>
    <col min="1264" max="1264" width="7.625" style="2" customWidth="1"/>
    <col min="1265" max="1268" width="0" style="2" hidden="1" customWidth="1"/>
    <col min="1269" max="1296" width="3.875" style="2" customWidth="1"/>
    <col min="1297" max="1516" width="9.125" style="2"/>
    <col min="1517" max="1517" width="4.875" style="2" customWidth="1"/>
    <col min="1518" max="1518" width="11.75" style="2" customWidth="1"/>
    <col min="1519" max="1519" width="16.75" style="2" customWidth="1"/>
    <col min="1520" max="1520" width="7.625" style="2" customWidth="1"/>
    <col min="1521" max="1524" width="0" style="2" hidden="1" customWidth="1"/>
    <col min="1525" max="1552" width="3.875" style="2" customWidth="1"/>
    <col min="1553" max="1772" width="9.125" style="2"/>
    <col min="1773" max="1773" width="4.875" style="2" customWidth="1"/>
    <col min="1774" max="1774" width="11.75" style="2" customWidth="1"/>
    <col min="1775" max="1775" width="16.75" style="2" customWidth="1"/>
    <col min="1776" max="1776" width="7.625" style="2" customWidth="1"/>
    <col min="1777" max="1780" width="0" style="2" hidden="1" customWidth="1"/>
    <col min="1781" max="1808" width="3.875" style="2" customWidth="1"/>
    <col min="1809" max="2028" width="9.125" style="2"/>
    <col min="2029" max="2029" width="4.875" style="2" customWidth="1"/>
    <col min="2030" max="2030" width="11.75" style="2" customWidth="1"/>
    <col min="2031" max="2031" width="16.75" style="2" customWidth="1"/>
    <col min="2032" max="2032" width="7.625" style="2" customWidth="1"/>
    <col min="2033" max="2036" width="0" style="2" hidden="1" customWidth="1"/>
    <col min="2037" max="2064" width="3.875" style="2" customWidth="1"/>
    <col min="2065" max="2284" width="9.125" style="2"/>
    <col min="2285" max="2285" width="4.875" style="2" customWidth="1"/>
    <col min="2286" max="2286" width="11.75" style="2" customWidth="1"/>
    <col min="2287" max="2287" width="16.75" style="2" customWidth="1"/>
    <col min="2288" max="2288" width="7.625" style="2" customWidth="1"/>
    <col min="2289" max="2292" width="0" style="2" hidden="1" customWidth="1"/>
    <col min="2293" max="2320" width="3.875" style="2" customWidth="1"/>
    <col min="2321" max="2540" width="9.125" style="2"/>
    <col min="2541" max="2541" width="4.875" style="2" customWidth="1"/>
    <col min="2542" max="2542" width="11.75" style="2" customWidth="1"/>
    <col min="2543" max="2543" width="16.75" style="2" customWidth="1"/>
    <col min="2544" max="2544" width="7.625" style="2" customWidth="1"/>
    <col min="2545" max="2548" width="0" style="2" hidden="1" customWidth="1"/>
    <col min="2549" max="2576" width="3.875" style="2" customWidth="1"/>
    <col min="2577" max="2796" width="9.125" style="2"/>
    <col min="2797" max="2797" width="4.875" style="2" customWidth="1"/>
    <col min="2798" max="2798" width="11.75" style="2" customWidth="1"/>
    <col min="2799" max="2799" width="16.75" style="2" customWidth="1"/>
    <col min="2800" max="2800" width="7.625" style="2" customWidth="1"/>
    <col min="2801" max="2804" width="0" style="2" hidden="1" customWidth="1"/>
    <col min="2805" max="2832" width="3.875" style="2" customWidth="1"/>
    <col min="2833" max="3052" width="9.125" style="2"/>
    <col min="3053" max="3053" width="4.875" style="2" customWidth="1"/>
    <col min="3054" max="3054" width="11.75" style="2" customWidth="1"/>
    <col min="3055" max="3055" width="16.75" style="2" customWidth="1"/>
    <col min="3056" max="3056" width="7.625" style="2" customWidth="1"/>
    <col min="3057" max="3060" width="0" style="2" hidden="1" customWidth="1"/>
    <col min="3061" max="3088" width="3.875" style="2" customWidth="1"/>
    <col min="3089" max="3308" width="9.125" style="2"/>
    <col min="3309" max="3309" width="4.875" style="2" customWidth="1"/>
    <col min="3310" max="3310" width="11.75" style="2" customWidth="1"/>
    <col min="3311" max="3311" width="16.75" style="2" customWidth="1"/>
    <col min="3312" max="3312" width="7.625" style="2" customWidth="1"/>
    <col min="3313" max="3316" width="0" style="2" hidden="1" customWidth="1"/>
    <col min="3317" max="3344" width="3.875" style="2" customWidth="1"/>
    <col min="3345" max="3564" width="9.125" style="2"/>
    <col min="3565" max="3565" width="4.875" style="2" customWidth="1"/>
    <col min="3566" max="3566" width="11.75" style="2" customWidth="1"/>
    <col min="3567" max="3567" width="16.75" style="2" customWidth="1"/>
    <col min="3568" max="3568" width="7.625" style="2" customWidth="1"/>
    <col min="3569" max="3572" width="0" style="2" hidden="1" customWidth="1"/>
    <col min="3573" max="3600" width="3.875" style="2" customWidth="1"/>
    <col min="3601" max="3820" width="9.125" style="2"/>
    <col min="3821" max="3821" width="4.875" style="2" customWidth="1"/>
    <col min="3822" max="3822" width="11.75" style="2" customWidth="1"/>
    <col min="3823" max="3823" width="16.75" style="2" customWidth="1"/>
    <col min="3824" max="3824" width="7.625" style="2" customWidth="1"/>
    <col min="3825" max="3828" width="0" style="2" hidden="1" customWidth="1"/>
    <col min="3829" max="3856" width="3.875" style="2" customWidth="1"/>
    <col min="3857" max="4076" width="9.125" style="2"/>
    <col min="4077" max="4077" width="4.875" style="2" customWidth="1"/>
    <col min="4078" max="4078" width="11.75" style="2" customWidth="1"/>
    <col min="4079" max="4079" width="16.75" style="2" customWidth="1"/>
    <col min="4080" max="4080" width="7.625" style="2" customWidth="1"/>
    <col min="4081" max="4084" width="0" style="2" hidden="1" customWidth="1"/>
    <col min="4085" max="4112" width="3.875" style="2" customWidth="1"/>
    <col min="4113" max="4332" width="9.125" style="2"/>
    <col min="4333" max="4333" width="4.875" style="2" customWidth="1"/>
    <col min="4334" max="4334" width="11.75" style="2" customWidth="1"/>
    <col min="4335" max="4335" width="16.75" style="2" customWidth="1"/>
    <col min="4336" max="4336" width="7.625" style="2" customWidth="1"/>
    <col min="4337" max="4340" width="0" style="2" hidden="1" customWidth="1"/>
    <col min="4341" max="4368" width="3.875" style="2" customWidth="1"/>
    <col min="4369" max="4588" width="9.125" style="2"/>
    <col min="4589" max="4589" width="4.875" style="2" customWidth="1"/>
    <col min="4590" max="4590" width="11.75" style="2" customWidth="1"/>
    <col min="4591" max="4591" width="16.75" style="2" customWidth="1"/>
    <col min="4592" max="4592" width="7.625" style="2" customWidth="1"/>
    <col min="4593" max="4596" width="0" style="2" hidden="1" customWidth="1"/>
    <col min="4597" max="4624" width="3.875" style="2" customWidth="1"/>
    <col min="4625" max="4844" width="9.125" style="2"/>
    <col min="4845" max="4845" width="4.875" style="2" customWidth="1"/>
    <col min="4846" max="4846" width="11.75" style="2" customWidth="1"/>
    <col min="4847" max="4847" width="16.75" style="2" customWidth="1"/>
    <col min="4848" max="4848" width="7.625" style="2" customWidth="1"/>
    <col min="4849" max="4852" width="0" style="2" hidden="1" customWidth="1"/>
    <col min="4853" max="4880" width="3.875" style="2" customWidth="1"/>
    <col min="4881" max="5100" width="9.125" style="2"/>
    <col min="5101" max="5101" width="4.875" style="2" customWidth="1"/>
    <col min="5102" max="5102" width="11.75" style="2" customWidth="1"/>
    <col min="5103" max="5103" width="16.75" style="2" customWidth="1"/>
    <col min="5104" max="5104" width="7.625" style="2" customWidth="1"/>
    <col min="5105" max="5108" width="0" style="2" hidden="1" customWidth="1"/>
    <col min="5109" max="5136" width="3.875" style="2" customWidth="1"/>
    <col min="5137" max="5356" width="9.125" style="2"/>
    <col min="5357" max="5357" width="4.875" style="2" customWidth="1"/>
    <col min="5358" max="5358" width="11.75" style="2" customWidth="1"/>
    <col min="5359" max="5359" width="16.75" style="2" customWidth="1"/>
    <col min="5360" max="5360" width="7.625" style="2" customWidth="1"/>
    <col min="5361" max="5364" width="0" style="2" hidden="1" customWidth="1"/>
    <col min="5365" max="5392" width="3.875" style="2" customWidth="1"/>
    <col min="5393" max="5612" width="9.125" style="2"/>
    <col min="5613" max="5613" width="4.875" style="2" customWidth="1"/>
    <col min="5614" max="5614" width="11.75" style="2" customWidth="1"/>
    <col min="5615" max="5615" width="16.75" style="2" customWidth="1"/>
    <col min="5616" max="5616" width="7.625" style="2" customWidth="1"/>
    <col min="5617" max="5620" width="0" style="2" hidden="1" customWidth="1"/>
    <col min="5621" max="5648" width="3.875" style="2" customWidth="1"/>
    <col min="5649" max="5868" width="9.125" style="2"/>
    <col min="5869" max="5869" width="4.875" style="2" customWidth="1"/>
    <col min="5870" max="5870" width="11.75" style="2" customWidth="1"/>
    <col min="5871" max="5871" width="16.75" style="2" customWidth="1"/>
    <col min="5872" max="5872" width="7.625" style="2" customWidth="1"/>
    <col min="5873" max="5876" width="0" style="2" hidden="1" customWidth="1"/>
    <col min="5877" max="5904" width="3.875" style="2" customWidth="1"/>
    <col min="5905" max="6124" width="9.125" style="2"/>
    <col min="6125" max="6125" width="4.875" style="2" customWidth="1"/>
    <col min="6126" max="6126" width="11.75" style="2" customWidth="1"/>
    <col min="6127" max="6127" width="16.75" style="2" customWidth="1"/>
    <col min="6128" max="6128" width="7.625" style="2" customWidth="1"/>
    <col min="6129" max="6132" width="0" style="2" hidden="1" customWidth="1"/>
    <col min="6133" max="6160" width="3.875" style="2" customWidth="1"/>
    <col min="6161" max="6380" width="9.125" style="2"/>
    <col min="6381" max="6381" width="4.875" style="2" customWidth="1"/>
    <col min="6382" max="6382" width="11.75" style="2" customWidth="1"/>
    <col min="6383" max="6383" width="16.75" style="2" customWidth="1"/>
    <col min="6384" max="6384" width="7.625" style="2" customWidth="1"/>
    <col min="6385" max="6388" width="0" style="2" hidden="1" customWidth="1"/>
    <col min="6389" max="6416" width="3.875" style="2" customWidth="1"/>
    <col min="6417" max="6636" width="9.125" style="2"/>
    <col min="6637" max="6637" width="4.875" style="2" customWidth="1"/>
    <col min="6638" max="6638" width="11.75" style="2" customWidth="1"/>
    <col min="6639" max="6639" width="16.75" style="2" customWidth="1"/>
    <col min="6640" max="6640" width="7.625" style="2" customWidth="1"/>
    <col min="6641" max="6644" width="0" style="2" hidden="1" customWidth="1"/>
    <col min="6645" max="6672" width="3.875" style="2" customWidth="1"/>
    <col min="6673" max="6892" width="9.125" style="2"/>
    <col min="6893" max="6893" width="4.875" style="2" customWidth="1"/>
    <col min="6894" max="6894" width="11.75" style="2" customWidth="1"/>
    <col min="6895" max="6895" width="16.75" style="2" customWidth="1"/>
    <col min="6896" max="6896" width="7.625" style="2" customWidth="1"/>
    <col min="6897" max="6900" width="0" style="2" hidden="1" customWidth="1"/>
    <col min="6901" max="6928" width="3.875" style="2" customWidth="1"/>
    <col min="6929" max="7148" width="9.125" style="2"/>
    <col min="7149" max="7149" width="4.875" style="2" customWidth="1"/>
    <col min="7150" max="7150" width="11.75" style="2" customWidth="1"/>
    <col min="7151" max="7151" width="16.75" style="2" customWidth="1"/>
    <col min="7152" max="7152" width="7.625" style="2" customWidth="1"/>
    <col min="7153" max="7156" width="0" style="2" hidden="1" customWidth="1"/>
    <col min="7157" max="7184" width="3.875" style="2" customWidth="1"/>
    <col min="7185" max="7404" width="9.125" style="2"/>
    <col min="7405" max="7405" width="4.875" style="2" customWidth="1"/>
    <col min="7406" max="7406" width="11.75" style="2" customWidth="1"/>
    <col min="7407" max="7407" width="16.75" style="2" customWidth="1"/>
    <col min="7408" max="7408" width="7.625" style="2" customWidth="1"/>
    <col min="7409" max="7412" width="0" style="2" hidden="1" customWidth="1"/>
    <col min="7413" max="7440" width="3.875" style="2" customWidth="1"/>
    <col min="7441" max="7660" width="9.125" style="2"/>
    <col min="7661" max="7661" width="4.875" style="2" customWidth="1"/>
    <col min="7662" max="7662" width="11.75" style="2" customWidth="1"/>
    <col min="7663" max="7663" width="16.75" style="2" customWidth="1"/>
    <col min="7664" max="7664" width="7.625" style="2" customWidth="1"/>
    <col min="7665" max="7668" width="0" style="2" hidden="1" customWidth="1"/>
    <col min="7669" max="7696" width="3.875" style="2" customWidth="1"/>
    <col min="7697" max="7916" width="9.125" style="2"/>
    <col min="7917" max="7917" width="4.875" style="2" customWidth="1"/>
    <col min="7918" max="7918" width="11.75" style="2" customWidth="1"/>
    <col min="7919" max="7919" width="16.75" style="2" customWidth="1"/>
    <col min="7920" max="7920" width="7.625" style="2" customWidth="1"/>
    <col min="7921" max="7924" width="0" style="2" hidden="1" customWidth="1"/>
    <col min="7925" max="7952" width="3.875" style="2" customWidth="1"/>
    <col min="7953" max="8172" width="9.125" style="2"/>
    <col min="8173" max="8173" width="4.875" style="2" customWidth="1"/>
    <col min="8174" max="8174" width="11.75" style="2" customWidth="1"/>
    <col min="8175" max="8175" width="16.75" style="2" customWidth="1"/>
    <col min="8176" max="8176" width="7.625" style="2" customWidth="1"/>
    <col min="8177" max="8180" width="0" style="2" hidden="1" customWidth="1"/>
    <col min="8181" max="8208" width="3.875" style="2" customWidth="1"/>
    <col min="8209" max="8428" width="9.125" style="2"/>
    <col min="8429" max="8429" width="4.875" style="2" customWidth="1"/>
    <col min="8430" max="8430" width="11.75" style="2" customWidth="1"/>
    <col min="8431" max="8431" width="16.75" style="2" customWidth="1"/>
    <col min="8432" max="8432" width="7.625" style="2" customWidth="1"/>
    <col min="8433" max="8436" width="0" style="2" hidden="1" customWidth="1"/>
    <col min="8437" max="8464" width="3.875" style="2" customWidth="1"/>
    <col min="8465" max="8684" width="9.125" style="2"/>
    <col min="8685" max="8685" width="4.875" style="2" customWidth="1"/>
    <col min="8686" max="8686" width="11.75" style="2" customWidth="1"/>
    <col min="8687" max="8687" width="16.75" style="2" customWidth="1"/>
    <col min="8688" max="8688" width="7.625" style="2" customWidth="1"/>
    <col min="8689" max="8692" width="0" style="2" hidden="1" customWidth="1"/>
    <col min="8693" max="8720" width="3.875" style="2" customWidth="1"/>
    <col min="8721" max="8940" width="9.125" style="2"/>
    <col min="8941" max="8941" width="4.875" style="2" customWidth="1"/>
    <col min="8942" max="8942" width="11.75" style="2" customWidth="1"/>
    <col min="8943" max="8943" width="16.75" style="2" customWidth="1"/>
    <col min="8944" max="8944" width="7.625" style="2" customWidth="1"/>
    <col min="8945" max="8948" width="0" style="2" hidden="1" customWidth="1"/>
    <col min="8949" max="8976" width="3.875" style="2" customWidth="1"/>
    <col min="8977" max="9196" width="9.125" style="2"/>
    <col min="9197" max="9197" width="4.875" style="2" customWidth="1"/>
    <col min="9198" max="9198" width="11.75" style="2" customWidth="1"/>
    <col min="9199" max="9199" width="16.75" style="2" customWidth="1"/>
    <col min="9200" max="9200" width="7.625" style="2" customWidth="1"/>
    <col min="9201" max="9204" width="0" style="2" hidden="1" customWidth="1"/>
    <col min="9205" max="9232" width="3.875" style="2" customWidth="1"/>
    <col min="9233" max="9452" width="9.125" style="2"/>
    <col min="9453" max="9453" width="4.875" style="2" customWidth="1"/>
    <col min="9454" max="9454" width="11.75" style="2" customWidth="1"/>
    <col min="9455" max="9455" width="16.75" style="2" customWidth="1"/>
    <col min="9456" max="9456" width="7.625" style="2" customWidth="1"/>
    <col min="9457" max="9460" width="0" style="2" hidden="1" customWidth="1"/>
    <col min="9461" max="9488" width="3.875" style="2" customWidth="1"/>
    <col min="9489" max="9708" width="9.125" style="2"/>
    <col min="9709" max="9709" width="4.875" style="2" customWidth="1"/>
    <col min="9710" max="9710" width="11.75" style="2" customWidth="1"/>
    <col min="9711" max="9711" width="16.75" style="2" customWidth="1"/>
    <col min="9712" max="9712" width="7.625" style="2" customWidth="1"/>
    <col min="9713" max="9716" width="0" style="2" hidden="1" customWidth="1"/>
    <col min="9717" max="9744" width="3.875" style="2" customWidth="1"/>
    <col min="9745" max="9964" width="9.125" style="2"/>
    <col min="9965" max="9965" width="4.875" style="2" customWidth="1"/>
    <col min="9966" max="9966" width="11.75" style="2" customWidth="1"/>
    <col min="9967" max="9967" width="16.75" style="2" customWidth="1"/>
    <col min="9968" max="9968" width="7.625" style="2" customWidth="1"/>
    <col min="9969" max="9972" width="0" style="2" hidden="1" customWidth="1"/>
    <col min="9973" max="10000" width="3.875" style="2" customWidth="1"/>
    <col min="10001" max="10220" width="9.125" style="2"/>
    <col min="10221" max="10221" width="4.875" style="2" customWidth="1"/>
    <col min="10222" max="10222" width="11.75" style="2" customWidth="1"/>
    <col min="10223" max="10223" width="16.75" style="2" customWidth="1"/>
    <col min="10224" max="10224" width="7.625" style="2" customWidth="1"/>
    <col min="10225" max="10228" width="0" style="2" hidden="1" customWidth="1"/>
    <col min="10229" max="10256" width="3.875" style="2" customWidth="1"/>
    <col min="10257" max="10476" width="9.125" style="2"/>
    <col min="10477" max="10477" width="4.875" style="2" customWidth="1"/>
    <col min="10478" max="10478" width="11.75" style="2" customWidth="1"/>
    <col min="10479" max="10479" width="16.75" style="2" customWidth="1"/>
    <col min="10480" max="10480" width="7.625" style="2" customWidth="1"/>
    <col min="10481" max="10484" width="0" style="2" hidden="1" customWidth="1"/>
    <col min="10485" max="10512" width="3.875" style="2" customWidth="1"/>
    <col min="10513" max="10732" width="9.125" style="2"/>
    <col min="10733" max="10733" width="4.875" style="2" customWidth="1"/>
    <col min="10734" max="10734" width="11.75" style="2" customWidth="1"/>
    <col min="10735" max="10735" width="16.75" style="2" customWidth="1"/>
    <col min="10736" max="10736" width="7.625" style="2" customWidth="1"/>
    <col min="10737" max="10740" width="0" style="2" hidden="1" customWidth="1"/>
    <col min="10741" max="10768" width="3.875" style="2" customWidth="1"/>
    <col min="10769" max="10988" width="9.125" style="2"/>
    <col min="10989" max="10989" width="4.875" style="2" customWidth="1"/>
    <col min="10990" max="10990" width="11.75" style="2" customWidth="1"/>
    <col min="10991" max="10991" width="16.75" style="2" customWidth="1"/>
    <col min="10992" max="10992" width="7.625" style="2" customWidth="1"/>
    <col min="10993" max="10996" width="0" style="2" hidden="1" customWidth="1"/>
    <col min="10997" max="11024" width="3.875" style="2" customWidth="1"/>
    <col min="11025" max="11244" width="9.125" style="2"/>
    <col min="11245" max="11245" width="4.875" style="2" customWidth="1"/>
    <col min="11246" max="11246" width="11.75" style="2" customWidth="1"/>
    <col min="11247" max="11247" width="16.75" style="2" customWidth="1"/>
    <col min="11248" max="11248" width="7.625" style="2" customWidth="1"/>
    <col min="11249" max="11252" width="0" style="2" hidden="1" customWidth="1"/>
    <col min="11253" max="11280" width="3.875" style="2" customWidth="1"/>
    <col min="11281" max="11500" width="9.125" style="2"/>
    <col min="11501" max="11501" width="4.875" style="2" customWidth="1"/>
    <col min="11502" max="11502" width="11.75" style="2" customWidth="1"/>
    <col min="11503" max="11503" width="16.75" style="2" customWidth="1"/>
    <col min="11504" max="11504" width="7.625" style="2" customWidth="1"/>
    <col min="11505" max="11508" width="0" style="2" hidden="1" customWidth="1"/>
    <col min="11509" max="11536" width="3.875" style="2" customWidth="1"/>
    <col min="11537" max="11756" width="9.125" style="2"/>
    <col min="11757" max="11757" width="4.875" style="2" customWidth="1"/>
    <col min="11758" max="11758" width="11.75" style="2" customWidth="1"/>
    <col min="11759" max="11759" width="16.75" style="2" customWidth="1"/>
    <col min="11760" max="11760" width="7.625" style="2" customWidth="1"/>
    <col min="11761" max="11764" width="0" style="2" hidden="1" customWidth="1"/>
    <col min="11765" max="11792" width="3.875" style="2" customWidth="1"/>
    <col min="11793" max="12012" width="9.125" style="2"/>
    <col min="12013" max="12013" width="4.875" style="2" customWidth="1"/>
    <col min="12014" max="12014" width="11.75" style="2" customWidth="1"/>
    <col min="12015" max="12015" width="16.75" style="2" customWidth="1"/>
    <col min="12016" max="12016" width="7.625" style="2" customWidth="1"/>
    <col min="12017" max="12020" width="0" style="2" hidden="1" customWidth="1"/>
    <col min="12021" max="12048" width="3.875" style="2" customWidth="1"/>
    <col min="12049" max="12268" width="9.125" style="2"/>
    <col min="12269" max="12269" width="4.875" style="2" customWidth="1"/>
    <col min="12270" max="12270" width="11.75" style="2" customWidth="1"/>
    <col min="12271" max="12271" width="16.75" style="2" customWidth="1"/>
    <col min="12272" max="12272" width="7.625" style="2" customWidth="1"/>
    <col min="12273" max="12276" width="0" style="2" hidden="1" customWidth="1"/>
    <col min="12277" max="12304" width="3.875" style="2" customWidth="1"/>
    <col min="12305" max="12524" width="9.125" style="2"/>
    <col min="12525" max="12525" width="4.875" style="2" customWidth="1"/>
    <col min="12526" max="12526" width="11.75" style="2" customWidth="1"/>
    <col min="12527" max="12527" width="16.75" style="2" customWidth="1"/>
    <col min="12528" max="12528" width="7.625" style="2" customWidth="1"/>
    <col min="12529" max="12532" width="0" style="2" hidden="1" customWidth="1"/>
    <col min="12533" max="12560" width="3.875" style="2" customWidth="1"/>
    <col min="12561" max="12780" width="9.125" style="2"/>
    <col min="12781" max="12781" width="4.875" style="2" customWidth="1"/>
    <col min="12782" max="12782" width="11.75" style="2" customWidth="1"/>
    <col min="12783" max="12783" width="16.75" style="2" customWidth="1"/>
    <col min="12784" max="12784" width="7.625" style="2" customWidth="1"/>
    <col min="12785" max="12788" width="0" style="2" hidden="1" customWidth="1"/>
    <col min="12789" max="12816" width="3.875" style="2" customWidth="1"/>
    <col min="12817" max="13036" width="9.125" style="2"/>
    <col min="13037" max="13037" width="4.875" style="2" customWidth="1"/>
    <col min="13038" max="13038" width="11.75" style="2" customWidth="1"/>
    <col min="13039" max="13039" width="16.75" style="2" customWidth="1"/>
    <col min="13040" max="13040" width="7.625" style="2" customWidth="1"/>
    <col min="13041" max="13044" width="0" style="2" hidden="1" customWidth="1"/>
    <col min="13045" max="13072" width="3.875" style="2" customWidth="1"/>
    <col min="13073" max="13292" width="9.125" style="2"/>
    <col min="13293" max="13293" width="4.875" style="2" customWidth="1"/>
    <col min="13294" max="13294" width="11.75" style="2" customWidth="1"/>
    <col min="13295" max="13295" width="16.75" style="2" customWidth="1"/>
    <col min="13296" max="13296" width="7.625" style="2" customWidth="1"/>
    <col min="13297" max="13300" width="0" style="2" hidden="1" customWidth="1"/>
    <col min="13301" max="13328" width="3.875" style="2" customWidth="1"/>
    <col min="13329" max="13548" width="9.125" style="2"/>
    <col min="13549" max="13549" width="4.875" style="2" customWidth="1"/>
    <col min="13550" max="13550" width="11.75" style="2" customWidth="1"/>
    <col min="13551" max="13551" width="16.75" style="2" customWidth="1"/>
    <col min="13552" max="13552" width="7.625" style="2" customWidth="1"/>
    <col min="13553" max="13556" width="0" style="2" hidden="1" customWidth="1"/>
    <col min="13557" max="13584" width="3.875" style="2" customWidth="1"/>
    <col min="13585" max="13804" width="9.125" style="2"/>
    <col min="13805" max="13805" width="4.875" style="2" customWidth="1"/>
    <col min="13806" max="13806" width="11.75" style="2" customWidth="1"/>
    <col min="13807" max="13807" width="16.75" style="2" customWidth="1"/>
    <col min="13808" max="13808" width="7.625" style="2" customWidth="1"/>
    <col min="13809" max="13812" width="0" style="2" hidden="1" customWidth="1"/>
    <col min="13813" max="13840" width="3.875" style="2" customWidth="1"/>
    <col min="13841" max="14060" width="9.125" style="2"/>
    <col min="14061" max="14061" width="4.875" style="2" customWidth="1"/>
    <col min="14062" max="14062" width="11.75" style="2" customWidth="1"/>
    <col min="14063" max="14063" width="16.75" style="2" customWidth="1"/>
    <col min="14064" max="14064" width="7.625" style="2" customWidth="1"/>
    <col min="14065" max="14068" width="0" style="2" hidden="1" customWidth="1"/>
    <col min="14069" max="14096" width="3.875" style="2" customWidth="1"/>
    <col min="14097" max="14316" width="9.125" style="2"/>
    <col min="14317" max="14317" width="4.875" style="2" customWidth="1"/>
    <col min="14318" max="14318" width="11.75" style="2" customWidth="1"/>
    <col min="14319" max="14319" width="16.75" style="2" customWidth="1"/>
    <col min="14320" max="14320" width="7.625" style="2" customWidth="1"/>
    <col min="14321" max="14324" width="0" style="2" hidden="1" customWidth="1"/>
    <col min="14325" max="14352" width="3.875" style="2" customWidth="1"/>
    <col min="14353" max="14572" width="9.125" style="2"/>
    <col min="14573" max="14573" width="4.875" style="2" customWidth="1"/>
    <col min="14574" max="14574" width="11.75" style="2" customWidth="1"/>
    <col min="14575" max="14575" width="16.75" style="2" customWidth="1"/>
    <col min="14576" max="14576" width="7.625" style="2" customWidth="1"/>
    <col min="14577" max="14580" width="0" style="2" hidden="1" customWidth="1"/>
    <col min="14581" max="14608" width="3.875" style="2" customWidth="1"/>
    <col min="14609" max="14828" width="9.125" style="2"/>
    <col min="14829" max="14829" width="4.875" style="2" customWidth="1"/>
    <col min="14830" max="14830" width="11.75" style="2" customWidth="1"/>
    <col min="14831" max="14831" width="16.75" style="2" customWidth="1"/>
    <col min="14832" max="14832" width="7.625" style="2" customWidth="1"/>
    <col min="14833" max="14836" width="0" style="2" hidden="1" customWidth="1"/>
    <col min="14837" max="14864" width="3.875" style="2" customWidth="1"/>
    <col min="14865" max="15084" width="9.125" style="2"/>
    <col min="15085" max="15085" width="4.875" style="2" customWidth="1"/>
    <col min="15086" max="15086" width="11.75" style="2" customWidth="1"/>
    <col min="15087" max="15087" width="16.75" style="2" customWidth="1"/>
    <col min="15088" max="15088" width="7.625" style="2" customWidth="1"/>
    <col min="15089" max="15092" width="0" style="2" hidden="1" customWidth="1"/>
    <col min="15093" max="15120" width="3.875" style="2" customWidth="1"/>
    <col min="15121" max="15340" width="9.125" style="2"/>
    <col min="15341" max="15341" width="4.875" style="2" customWidth="1"/>
    <col min="15342" max="15342" width="11.75" style="2" customWidth="1"/>
    <col min="15343" max="15343" width="16.75" style="2" customWidth="1"/>
    <col min="15344" max="15344" width="7.625" style="2" customWidth="1"/>
    <col min="15345" max="15348" width="0" style="2" hidden="1" customWidth="1"/>
    <col min="15349" max="15376" width="3.875" style="2" customWidth="1"/>
    <col min="15377" max="15596" width="9.125" style="2"/>
    <col min="15597" max="15597" width="4.875" style="2" customWidth="1"/>
    <col min="15598" max="15598" width="11.75" style="2" customWidth="1"/>
    <col min="15599" max="15599" width="16.75" style="2" customWidth="1"/>
    <col min="15600" max="15600" width="7.625" style="2" customWidth="1"/>
    <col min="15601" max="15604" width="0" style="2" hidden="1" customWidth="1"/>
    <col min="15605" max="15632" width="3.875" style="2" customWidth="1"/>
    <col min="15633" max="15852" width="9.125" style="2"/>
    <col min="15853" max="15853" width="4.875" style="2" customWidth="1"/>
    <col min="15854" max="15854" width="11.75" style="2" customWidth="1"/>
    <col min="15855" max="15855" width="16.75" style="2" customWidth="1"/>
    <col min="15856" max="15856" width="7.625" style="2" customWidth="1"/>
    <col min="15857" max="15860" width="0" style="2" hidden="1" customWidth="1"/>
    <col min="15861" max="15888" width="3.875" style="2" customWidth="1"/>
    <col min="15889" max="16108" width="9.125" style="2"/>
    <col min="16109" max="16109" width="4.875" style="2" customWidth="1"/>
    <col min="16110" max="16110" width="11.75" style="2" customWidth="1"/>
    <col min="16111" max="16111" width="16.75" style="2" customWidth="1"/>
    <col min="16112" max="16112" width="7.625" style="2" customWidth="1"/>
    <col min="16113" max="16116" width="0" style="2" hidden="1" customWidth="1"/>
    <col min="16117" max="16144" width="3.875" style="2" customWidth="1"/>
    <col min="16145" max="16384" width="9.125" style="2"/>
  </cols>
  <sheetData>
    <row r="1" spans="1:20" ht="18.75" x14ac:dyDescent="0.3">
      <c r="A1" s="170" t="s">
        <v>0</v>
      </c>
      <c r="B1" s="170"/>
      <c r="C1" s="170"/>
      <c r="D1" s="170"/>
      <c r="E1" s="170"/>
      <c r="F1" s="1"/>
      <c r="G1" s="1"/>
      <c r="H1" s="1"/>
      <c r="I1" s="165" t="s">
        <v>1</v>
      </c>
      <c r="J1" s="165"/>
      <c r="K1" s="165"/>
      <c r="L1" s="165"/>
      <c r="M1" s="165"/>
      <c r="N1" s="165"/>
      <c r="O1" s="165"/>
      <c r="P1" s="165"/>
    </row>
    <row r="2" spans="1:20" ht="18.75" x14ac:dyDescent="0.3">
      <c r="A2" s="171" t="s">
        <v>2</v>
      </c>
      <c r="B2" s="171"/>
      <c r="C2" s="171"/>
      <c r="D2" s="171"/>
      <c r="E2" s="171"/>
      <c r="F2" s="1"/>
      <c r="G2" s="1"/>
      <c r="H2" s="1"/>
      <c r="I2" s="165" t="s">
        <v>3</v>
      </c>
      <c r="J2" s="165"/>
      <c r="K2" s="165"/>
      <c r="L2" s="165"/>
      <c r="M2" s="165"/>
      <c r="N2" s="165"/>
      <c r="O2" s="165"/>
      <c r="P2" s="165"/>
    </row>
    <row r="3" spans="1:20" x14ac:dyDescent="0.25">
      <c r="A3" s="172"/>
      <c r="B3" s="172"/>
      <c r="C3" s="172"/>
      <c r="D3" s="172"/>
      <c r="E3" s="172"/>
      <c r="F3" s="172"/>
      <c r="G3" s="3"/>
      <c r="H3" s="3"/>
      <c r="N3" s="80"/>
      <c r="O3" s="6"/>
    </row>
    <row r="4" spans="1:20" ht="18.75" x14ac:dyDescent="0.25">
      <c r="A4" s="166" t="s">
        <v>144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20" x14ac:dyDescent="0.25">
      <c r="A5" s="165" t="s">
        <v>145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20" ht="18.75" x14ac:dyDescent="0.3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20" x14ac:dyDescent="0.25">
      <c r="A7" s="168"/>
      <c r="B7" s="168"/>
      <c r="C7" s="168"/>
      <c r="D7" s="168"/>
      <c r="E7" s="168"/>
      <c r="F7" s="168"/>
      <c r="G7" s="111"/>
      <c r="H7" s="111"/>
    </row>
    <row r="8" spans="1:20" ht="188.25" x14ac:dyDescent="0.25">
      <c r="A8" s="8" t="s">
        <v>6</v>
      </c>
      <c r="B8" s="9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10" t="s">
        <v>12</v>
      </c>
      <c r="H8" s="10" t="s">
        <v>13</v>
      </c>
      <c r="I8" s="114" t="s">
        <v>146</v>
      </c>
      <c r="J8" s="115" t="s">
        <v>147</v>
      </c>
      <c r="K8" s="116" t="s">
        <v>148</v>
      </c>
      <c r="L8" s="117" t="s">
        <v>149</v>
      </c>
      <c r="M8" s="115" t="s">
        <v>150</v>
      </c>
      <c r="N8" s="118" t="s">
        <v>151</v>
      </c>
      <c r="O8" s="119" t="s">
        <v>152</v>
      </c>
      <c r="P8" s="12" t="s">
        <v>142</v>
      </c>
      <c r="S8" s="2">
        <f>ROUND(5/6,2)</f>
        <v>0.83</v>
      </c>
    </row>
    <row r="9" spans="1:20" x14ac:dyDescent="0.25">
      <c r="A9" s="13"/>
      <c r="B9" s="14"/>
      <c r="C9" s="13"/>
      <c r="D9" s="13"/>
      <c r="E9" s="13"/>
      <c r="F9" s="13"/>
      <c r="G9" s="13"/>
      <c r="H9" s="13"/>
      <c r="I9" s="120">
        <v>2</v>
      </c>
      <c r="J9" s="120">
        <v>1</v>
      </c>
      <c r="K9" s="120">
        <v>3</v>
      </c>
      <c r="L9" s="121">
        <v>1</v>
      </c>
      <c r="M9" s="120">
        <v>2</v>
      </c>
      <c r="N9" s="122">
        <v>2</v>
      </c>
      <c r="O9" s="123">
        <f>SUM(I9:N9)</f>
        <v>11</v>
      </c>
      <c r="P9" s="85"/>
    </row>
    <row r="10" spans="1:20" x14ac:dyDescent="0.25">
      <c r="A10" s="124">
        <v>1</v>
      </c>
      <c r="B10" s="125" t="s">
        <v>153</v>
      </c>
      <c r="C10" s="126" t="s">
        <v>154</v>
      </c>
      <c r="D10" s="28" t="s">
        <v>94</v>
      </c>
      <c r="E10" s="127" t="s">
        <v>155</v>
      </c>
      <c r="F10" s="23" t="s">
        <v>156</v>
      </c>
      <c r="G10" s="23" t="s">
        <v>38</v>
      </c>
      <c r="H10" s="23" t="s">
        <v>25</v>
      </c>
      <c r="I10" s="128">
        <v>4</v>
      </c>
      <c r="J10" s="129">
        <v>4.0999999999999996</v>
      </c>
      <c r="K10" s="129">
        <v>3.8</v>
      </c>
      <c r="L10" s="128">
        <v>5.4</v>
      </c>
      <c r="M10" s="130">
        <v>6.5</v>
      </c>
      <c r="N10" s="129">
        <v>4.9000000000000004</v>
      </c>
      <c r="O10" s="130">
        <v>4.7</v>
      </c>
      <c r="P10" s="96" t="str">
        <f>IF(O10&gt;=9,"Xuất sắc",IF(O10&gt;=8,"Giỏi",IF(O10&gt;=7,"Khá",IF(O10&gt;=6,"TB khá",IF(O10&gt;=5,"TB","Yếu")))))</f>
        <v>Yếu</v>
      </c>
      <c r="Q10" s="81">
        <f>ROUND(SUMPRODUCT(I10:N10,$I$9:$N$9)/SUM($I$9:$N$9),1)</f>
        <v>4.7</v>
      </c>
      <c r="R10" s="2">
        <f t="shared" ref="R10:R34" si="0">COUNT(I10:N10)</f>
        <v>6</v>
      </c>
      <c r="S10" s="55">
        <f>ROUND(R10*$S$8,1)</f>
        <v>5</v>
      </c>
      <c r="T10" s="2">
        <f>S10*200000</f>
        <v>1000000</v>
      </c>
    </row>
    <row r="11" spans="1:20" x14ac:dyDescent="0.25">
      <c r="A11" s="131">
        <v>2</v>
      </c>
      <c r="B11" s="125" t="s">
        <v>157</v>
      </c>
      <c r="C11" s="126" t="s">
        <v>158</v>
      </c>
      <c r="D11" s="28" t="s">
        <v>159</v>
      </c>
      <c r="E11" s="132">
        <v>37474</v>
      </c>
      <c r="F11" s="23" t="s">
        <v>23</v>
      </c>
      <c r="G11" s="23" t="s">
        <v>29</v>
      </c>
      <c r="H11" s="23" t="s">
        <v>25</v>
      </c>
      <c r="I11" s="133">
        <v>6.7</v>
      </c>
      <c r="J11" s="133">
        <v>7.6</v>
      </c>
      <c r="K11" s="133">
        <v>4.4000000000000004</v>
      </c>
      <c r="L11" s="133">
        <v>5.5</v>
      </c>
      <c r="M11" s="134">
        <v>7.1</v>
      </c>
      <c r="N11" s="135">
        <v>4.7</v>
      </c>
      <c r="O11" s="134">
        <v>5.8</v>
      </c>
      <c r="P11" s="96" t="str">
        <f t="shared" ref="P11:P34" si="1">IF(O11&gt;=9,"Xuất sắc",IF(O11&gt;=8,"Giỏi",IF(O11&gt;=7,"Khá",IF(O11&gt;=6,"TB khá",IF(O11&gt;=5,"TB","Yếu")))))</f>
        <v>TB</v>
      </c>
      <c r="Q11" s="81">
        <f t="shared" ref="Q11:Q34" si="2">ROUND(SUMPRODUCT(I11:N11,$I$9:$N$9)/SUM($I$9:$N$9),1)</f>
        <v>5.8</v>
      </c>
      <c r="R11" s="2">
        <f t="shared" si="0"/>
        <v>6</v>
      </c>
      <c r="S11" s="55">
        <f t="shared" ref="S11:S34" si="3">ROUND(R11*$S$8,1)</f>
        <v>5</v>
      </c>
      <c r="T11" s="2">
        <f t="shared" ref="T11:T34" si="4">S11*200000</f>
        <v>1000000</v>
      </c>
    </row>
    <row r="12" spans="1:20" x14ac:dyDescent="0.25">
      <c r="A12" s="131">
        <v>3</v>
      </c>
      <c r="B12" s="125" t="s">
        <v>160</v>
      </c>
      <c r="C12" s="126" t="s">
        <v>161</v>
      </c>
      <c r="D12" s="28" t="s">
        <v>162</v>
      </c>
      <c r="E12" s="132">
        <v>37054</v>
      </c>
      <c r="F12" s="23" t="s">
        <v>23</v>
      </c>
      <c r="G12" s="23" t="s">
        <v>38</v>
      </c>
      <c r="H12" s="23" t="s">
        <v>25</v>
      </c>
      <c r="I12" s="135">
        <v>2.5</v>
      </c>
      <c r="J12" s="133">
        <v>4.5999999999999996</v>
      </c>
      <c r="K12" s="133">
        <v>3.6</v>
      </c>
      <c r="L12" s="135">
        <v>5.4</v>
      </c>
      <c r="M12" s="134">
        <v>5.3</v>
      </c>
      <c r="N12" s="135">
        <v>4.7</v>
      </c>
      <c r="O12" s="134">
        <v>4.2</v>
      </c>
      <c r="P12" s="96" t="str">
        <f t="shared" si="1"/>
        <v>Yếu</v>
      </c>
      <c r="Q12" s="81">
        <f t="shared" si="2"/>
        <v>4.2</v>
      </c>
      <c r="R12" s="2">
        <f t="shared" si="0"/>
        <v>6</v>
      </c>
      <c r="S12" s="55">
        <f t="shared" si="3"/>
        <v>5</v>
      </c>
      <c r="T12" s="2">
        <f t="shared" si="4"/>
        <v>1000000</v>
      </c>
    </row>
    <row r="13" spans="1:20" x14ac:dyDescent="0.25">
      <c r="A13" s="131">
        <v>4</v>
      </c>
      <c r="B13" s="125" t="s">
        <v>163</v>
      </c>
      <c r="C13" s="126" t="s">
        <v>164</v>
      </c>
      <c r="D13" s="28" t="s">
        <v>74</v>
      </c>
      <c r="E13" s="132">
        <v>37293</v>
      </c>
      <c r="F13" s="23" t="s">
        <v>23</v>
      </c>
      <c r="G13" s="23" t="s">
        <v>29</v>
      </c>
      <c r="H13" s="23" t="s">
        <v>25</v>
      </c>
      <c r="I13" s="133">
        <v>6.7</v>
      </c>
      <c r="J13" s="133">
        <v>8.1</v>
      </c>
      <c r="K13" s="133">
        <v>4.4000000000000004</v>
      </c>
      <c r="L13" s="134">
        <v>7.3</v>
      </c>
      <c r="M13" s="134">
        <v>7.9</v>
      </c>
      <c r="N13" s="133">
        <v>5.7</v>
      </c>
      <c r="O13" s="134">
        <v>6.3</v>
      </c>
      <c r="P13" s="96" t="str">
        <f t="shared" si="1"/>
        <v>TB khá</v>
      </c>
      <c r="Q13" s="81">
        <f t="shared" si="2"/>
        <v>6.3</v>
      </c>
      <c r="R13" s="2">
        <f t="shared" si="0"/>
        <v>6</v>
      </c>
      <c r="S13" s="55">
        <f t="shared" si="3"/>
        <v>5</v>
      </c>
      <c r="T13" s="2">
        <f t="shared" si="4"/>
        <v>1000000</v>
      </c>
    </row>
    <row r="14" spans="1:20" x14ac:dyDescent="0.25">
      <c r="A14" s="131">
        <v>5</v>
      </c>
      <c r="B14" s="125" t="s">
        <v>165</v>
      </c>
      <c r="C14" s="126" t="s">
        <v>166</v>
      </c>
      <c r="D14" s="28" t="s">
        <v>167</v>
      </c>
      <c r="E14" s="132">
        <v>37501</v>
      </c>
      <c r="F14" s="23" t="s">
        <v>23</v>
      </c>
      <c r="G14" s="23" t="s">
        <v>29</v>
      </c>
      <c r="H14" s="23" t="s">
        <v>25</v>
      </c>
      <c r="I14" s="133">
        <v>5.7</v>
      </c>
      <c r="J14" s="133">
        <v>4.0999999999999996</v>
      </c>
      <c r="K14" s="133">
        <v>3.6</v>
      </c>
      <c r="L14" s="136">
        <v>5.5</v>
      </c>
      <c r="M14" s="134">
        <v>3.5</v>
      </c>
      <c r="N14" s="135">
        <v>4.5</v>
      </c>
      <c r="O14" s="134">
        <v>4.3</v>
      </c>
      <c r="P14" s="96" t="str">
        <f t="shared" si="1"/>
        <v>Yếu</v>
      </c>
      <c r="Q14" s="81">
        <f t="shared" si="2"/>
        <v>4.3</v>
      </c>
      <c r="R14" s="2">
        <f t="shared" si="0"/>
        <v>6</v>
      </c>
      <c r="S14" s="55">
        <f t="shared" si="3"/>
        <v>5</v>
      </c>
      <c r="T14" s="2">
        <f t="shared" si="4"/>
        <v>1000000</v>
      </c>
    </row>
    <row r="15" spans="1:20" x14ac:dyDescent="0.25">
      <c r="A15" s="131">
        <v>6</v>
      </c>
      <c r="B15" s="125" t="s">
        <v>168</v>
      </c>
      <c r="C15" s="137" t="s">
        <v>169</v>
      </c>
      <c r="D15" s="28" t="s">
        <v>170</v>
      </c>
      <c r="E15" s="26" t="s">
        <v>171</v>
      </c>
      <c r="F15" s="23" t="s">
        <v>23</v>
      </c>
      <c r="G15" s="138" t="s">
        <v>38</v>
      </c>
      <c r="H15" s="23" t="s">
        <v>25</v>
      </c>
      <c r="I15" s="133">
        <v>5.5</v>
      </c>
      <c r="J15" s="133">
        <v>5.2</v>
      </c>
      <c r="K15" s="133">
        <v>5.3</v>
      </c>
      <c r="L15" s="134">
        <v>5.2</v>
      </c>
      <c r="M15" s="134">
        <v>5.0999999999999996</v>
      </c>
      <c r="N15" s="133">
        <v>5.0999999999999996</v>
      </c>
      <c r="O15" s="134">
        <v>5.2</v>
      </c>
      <c r="P15" s="96" t="str">
        <f t="shared" si="1"/>
        <v>TB</v>
      </c>
      <c r="Q15" s="81">
        <f t="shared" si="2"/>
        <v>5.2</v>
      </c>
      <c r="R15" s="2">
        <f t="shared" si="0"/>
        <v>6</v>
      </c>
      <c r="S15" s="55">
        <f t="shared" si="3"/>
        <v>5</v>
      </c>
      <c r="T15" s="2">
        <f t="shared" si="4"/>
        <v>1000000</v>
      </c>
    </row>
    <row r="16" spans="1:20" x14ac:dyDescent="0.25">
      <c r="A16" s="131">
        <v>7</v>
      </c>
      <c r="B16" s="125" t="s">
        <v>172</v>
      </c>
      <c r="C16" s="137" t="s">
        <v>173</v>
      </c>
      <c r="D16" s="28" t="s">
        <v>167</v>
      </c>
      <c r="E16" s="26" t="s">
        <v>174</v>
      </c>
      <c r="F16" s="139"/>
      <c r="G16" s="139"/>
      <c r="H16" s="139"/>
      <c r="I16" s="140">
        <v>7</v>
      </c>
      <c r="J16" s="141">
        <v>4.9000000000000004</v>
      </c>
      <c r="K16" s="141">
        <v>5</v>
      </c>
      <c r="L16" s="140">
        <v>5.3</v>
      </c>
      <c r="M16" s="141">
        <v>5.3</v>
      </c>
      <c r="N16" s="141">
        <v>6.2</v>
      </c>
      <c r="O16" s="141">
        <v>5.7</v>
      </c>
      <c r="P16" s="96" t="str">
        <f t="shared" si="1"/>
        <v>TB</v>
      </c>
      <c r="Q16" s="81">
        <f t="shared" si="2"/>
        <v>5.7</v>
      </c>
      <c r="R16" s="2">
        <f t="shared" si="0"/>
        <v>6</v>
      </c>
      <c r="S16" s="55">
        <f t="shared" si="3"/>
        <v>5</v>
      </c>
      <c r="T16" s="2">
        <f t="shared" si="4"/>
        <v>1000000</v>
      </c>
    </row>
    <row r="17" spans="1:20" x14ac:dyDescent="0.25">
      <c r="A17" s="131">
        <v>8</v>
      </c>
      <c r="B17" s="125" t="s">
        <v>175</v>
      </c>
      <c r="C17" s="126" t="s">
        <v>176</v>
      </c>
      <c r="D17" s="28" t="s">
        <v>177</v>
      </c>
      <c r="E17" s="127" t="s">
        <v>178</v>
      </c>
      <c r="F17" s="139"/>
      <c r="G17" s="139"/>
      <c r="H17" s="139"/>
      <c r="I17" s="140">
        <v>6.4</v>
      </c>
      <c r="J17" s="141">
        <v>1.6</v>
      </c>
      <c r="K17" s="141">
        <v>5.3</v>
      </c>
      <c r="L17" s="140">
        <v>5.7</v>
      </c>
      <c r="M17" s="141">
        <v>5.0999999999999996</v>
      </c>
      <c r="N17" s="141">
        <v>5.3</v>
      </c>
      <c r="O17" s="141">
        <v>5.2</v>
      </c>
      <c r="P17" s="96" t="str">
        <f t="shared" si="1"/>
        <v>TB</v>
      </c>
      <c r="Q17" s="81">
        <f t="shared" si="2"/>
        <v>5.2</v>
      </c>
      <c r="R17" s="2">
        <f t="shared" si="0"/>
        <v>6</v>
      </c>
      <c r="S17" s="55">
        <f t="shared" si="3"/>
        <v>5</v>
      </c>
      <c r="T17" s="2">
        <f t="shared" si="4"/>
        <v>1000000</v>
      </c>
    </row>
    <row r="18" spans="1:20" x14ac:dyDescent="0.25">
      <c r="A18" s="131">
        <v>9</v>
      </c>
      <c r="B18" s="125" t="s">
        <v>179</v>
      </c>
      <c r="C18" s="142" t="s">
        <v>180</v>
      </c>
      <c r="D18" s="28" t="s">
        <v>181</v>
      </c>
      <c r="E18" s="132">
        <v>37264</v>
      </c>
      <c r="F18" s="139"/>
      <c r="G18" s="139"/>
      <c r="H18" s="139"/>
      <c r="I18" s="140">
        <v>5.0999999999999996</v>
      </c>
      <c r="J18" s="141">
        <v>4.9000000000000004</v>
      </c>
      <c r="K18" s="141">
        <v>3.6</v>
      </c>
      <c r="L18" s="140">
        <v>5</v>
      </c>
      <c r="M18" s="141">
        <v>5</v>
      </c>
      <c r="N18" s="140">
        <v>5.3</v>
      </c>
      <c r="O18" s="141">
        <v>4.7</v>
      </c>
      <c r="P18" s="96" t="str">
        <f t="shared" si="1"/>
        <v>Yếu</v>
      </c>
      <c r="Q18" s="81">
        <f t="shared" si="2"/>
        <v>4.7</v>
      </c>
      <c r="R18" s="2">
        <f t="shared" si="0"/>
        <v>6</v>
      </c>
      <c r="S18" s="55">
        <f t="shared" si="3"/>
        <v>5</v>
      </c>
      <c r="T18" s="2">
        <f t="shared" si="4"/>
        <v>1000000</v>
      </c>
    </row>
    <row r="19" spans="1:20" x14ac:dyDescent="0.25">
      <c r="A19" s="131">
        <v>10</v>
      </c>
      <c r="B19" s="125" t="s">
        <v>182</v>
      </c>
      <c r="C19" s="126" t="s">
        <v>183</v>
      </c>
      <c r="D19" s="28" t="s">
        <v>184</v>
      </c>
      <c r="E19" s="127" t="s">
        <v>185</v>
      </c>
      <c r="F19" s="139"/>
      <c r="G19" s="139"/>
      <c r="H19" s="139"/>
      <c r="I19" s="141">
        <v>5.0999999999999996</v>
      </c>
      <c r="J19" s="141">
        <v>4.8</v>
      </c>
      <c r="K19" s="141"/>
      <c r="L19" s="141">
        <v>3.1</v>
      </c>
      <c r="M19" s="141"/>
      <c r="N19" s="141">
        <v>5.3</v>
      </c>
      <c r="O19" s="141">
        <v>2.6</v>
      </c>
      <c r="P19" s="96" t="str">
        <f t="shared" si="1"/>
        <v>Yếu</v>
      </c>
      <c r="Q19" s="81">
        <f t="shared" si="2"/>
        <v>2.6</v>
      </c>
      <c r="R19" s="2">
        <f t="shared" si="0"/>
        <v>4</v>
      </c>
      <c r="S19" s="55">
        <f t="shared" si="3"/>
        <v>3.3</v>
      </c>
      <c r="T19" s="2">
        <f t="shared" si="4"/>
        <v>660000</v>
      </c>
    </row>
    <row r="20" spans="1:20" x14ac:dyDescent="0.25">
      <c r="A20" s="143">
        <v>11</v>
      </c>
      <c r="B20" s="144" t="s">
        <v>186</v>
      </c>
      <c r="C20" s="145" t="s">
        <v>187</v>
      </c>
      <c r="D20" s="146" t="s">
        <v>188</v>
      </c>
      <c r="E20" s="147">
        <v>37597</v>
      </c>
      <c r="F20" s="148"/>
      <c r="G20" s="148"/>
      <c r="H20" s="148"/>
      <c r="I20" s="149"/>
      <c r="J20" s="149"/>
      <c r="K20" s="149"/>
      <c r="L20" s="149"/>
      <c r="M20" s="149"/>
      <c r="N20" s="149"/>
      <c r="O20" s="149"/>
      <c r="P20" s="96"/>
      <c r="Q20" s="81"/>
      <c r="R20" s="2">
        <f t="shared" si="0"/>
        <v>0</v>
      </c>
      <c r="S20" s="55">
        <f t="shared" si="3"/>
        <v>0</v>
      </c>
    </row>
    <row r="21" spans="1:20" x14ac:dyDescent="0.25">
      <c r="A21" s="131">
        <v>12</v>
      </c>
      <c r="B21" s="125" t="s">
        <v>189</v>
      </c>
      <c r="C21" s="126" t="s">
        <v>190</v>
      </c>
      <c r="D21" s="28" t="s">
        <v>191</v>
      </c>
      <c r="E21" s="132">
        <v>37295</v>
      </c>
      <c r="F21" s="139"/>
      <c r="G21" s="139"/>
      <c r="H21" s="139"/>
      <c r="I21" s="141"/>
      <c r="J21" s="141">
        <v>4.2</v>
      </c>
      <c r="K21" s="141"/>
      <c r="L21" s="141"/>
      <c r="M21" s="141"/>
      <c r="N21" s="141"/>
      <c r="O21" s="141">
        <v>0.4</v>
      </c>
      <c r="P21" s="96" t="str">
        <f t="shared" si="1"/>
        <v>Yếu</v>
      </c>
      <c r="Q21" s="81">
        <f t="shared" si="2"/>
        <v>0.4</v>
      </c>
      <c r="R21" s="2">
        <f t="shared" si="0"/>
        <v>1</v>
      </c>
      <c r="S21" s="55">
        <f t="shared" si="3"/>
        <v>0.8</v>
      </c>
      <c r="T21" s="2">
        <f t="shared" si="4"/>
        <v>160000</v>
      </c>
    </row>
    <row r="22" spans="1:20" x14ac:dyDescent="0.25">
      <c r="A22" s="131">
        <v>13</v>
      </c>
      <c r="B22" s="125" t="s">
        <v>192</v>
      </c>
      <c r="C22" s="126" t="s">
        <v>158</v>
      </c>
      <c r="D22" s="28" t="s">
        <v>193</v>
      </c>
      <c r="E22" s="127" t="s">
        <v>194</v>
      </c>
      <c r="F22" s="139"/>
      <c r="G22" s="139"/>
      <c r="H22" s="139"/>
      <c r="I22" s="141">
        <v>5.8</v>
      </c>
      <c r="J22" s="141">
        <v>5.5</v>
      </c>
      <c r="K22" s="141">
        <v>5.7</v>
      </c>
      <c r="L22" s="141">
        <v>5.7</v>
      </c>
      <c r="M22" s="141">
        <v>6</v>
      </c>
      <c r="N22" s="141">
        <v>6.5</v>
      </c>
      <c r="O22" s="141">
        <v>5.9</v>
      </c>
      <c r="P22" s="96" t="str">
        <f t="shared" si="1"/>
        <v>TB</v>
      </c>
      <c r="Q22" s="81">
        <f t="shared" si="2"/>
        <v>5.9</v>
      </c>
      <c r="R22" s="2">
        <f t="shared" si="0"/>
        <v>6</v>
      </c>
      <c r="S22" s="55">
        <f t="shared" si="3"/>
        <v>5</v>
      </c>
      <c r="T22" s="2">
        <f t="shared" si="4"/>
        <v>1000000</v>
      </c>
    </row>
    <row r="23" spans="1:20" x14ac:dyDescent="0.25">
      <c r="A23" s="131">
        <v>14</v>
      </c>
      <c r="B23" s="125" t="s">
        <v>195</v>
      </c>
      <c r="C23" s="137" t="s">
        <v>196</v>
      </c>
      <c r="D23" s="28" t="s">
        <v>197</v>
      </c>
      <c r="E23" s="150">
        <v>36991</v>
      </c>
      <c r="F23" s="139"/>
      <c r="G23" s="139"/>
      <c r="H23" s="139"/>
      <c r="I23" s="141">
        <v>5.5</v>
      </c>
      <c r="J23" s="141">
        <v>7.3</v>
      </c>
      <c r="K23" s="141">
        <v>5.6</v>
      </c>
      <c r="L23" s="141">
        <v>5.7</v>
      </c>
      <c r="M23" s="141">
        <v>5.3</v>
      </c>
      <c r="N23" s="141">
        <v>5.4</v>
      </c>
      <c r="O23" s="141">
        <v>5.7</v>
      </c>
      <c r="P23" s="96" t="str">
        <f t="shared" si="1"/>
        <v>TB</v>
      </c>
      <c r="Q23" s="81">
        <f t="shared" si="2"/>
        <v>5.7</v>
      </c>
      <c r="R23" s="2">
        <f t="shared" si="0"/>
        <v>6</v>
      </c>
      <c r="S23" s="55">
        <f t="shared" si="3"/>
        <v>5</v>
      </c>
      <c r="T23" s="2">
        <f t="shared" si="4"/>
        <v>1000000</v>
      </c>
    </row>
    <row r="24" spans="1:20" x14ac:dyDescent="0.25">
      <c r="A24" s="131">
        <v>15</v>
      </c>
      <c r="B24" s="125" t="s">
        <v>198</v>
      </c>
      <c r="C24" s="126" t="s">
        <v>199</v>
      </c>
      <c r="D24" s="28" t="s">
        <v>47</v>
      </c>
      <c r="E24" s="127" t="s">
        <v>200</v>
      </c>
      <c r="F24" s="139"/>
      <c r="G24" s="139"/>
      <c r="H24" s="139"/>
      <c r="I24" s="141">
        <v>5.2</v>
      </c>
      <c r="J24" s="141">
        <v>4.5999999999999996</v>
      </c>
      <c r="K24" s="141">
        <v>4.5999999999999996</v>
      </c>
      <c r="L24" s="140">
        <v>5.2</v>
      </c>
      <c r="M24" s="141">
        <v>6.1</v>
      </c>
      <c r="N24" s="141">
        <v>5.4</v>
      </c>
      <c r="O24" s="141">
        <v>5.2</v>
      </c>
      <c r="P24" s="96" t="str">
        <f t="shared" si="1"/>
        <v>TB</v>
      </c>
      <c r="Q24" s="81">
        <f t="shared" si="2"/>
        <v>5.2</v>
      </c>
      <c r="R24" s="2">
        <f t="shared" si="0"/>
        <v>6</v>
      </c>
      <c r="S24" s="55">
        <f t="shared" si="3"/>
        <v>5</v>
      </c>
      <c r="T24" s="2">
        <f t="shared" si="4"/>
        <v>1000000</v>
      </c>
    </row>
    <row r="25" spans="1:20" x14ac:dyDescent="0.25">
      <c r="A25" s="131">
        <v>16</v>
      </c>
      <c r="B25" s="125" t="s">
        <v>201</v>
      </c>
      <c r="C25" s="137" t="s">
        <v>202</v>
      </c>
      <c r="D25" s="28" t="s">
        <v>203</v>
      </c>
      <c r="E25" s="150">
        <v>37266</v>
      </c>
      <c r="F25" s="139"/>
      <c r="G25" s="139"/>
      <c r="H25" s="139"/>
      <c r="I25" s="141"/>
      <c r="J25" s="141">
        <v>5.5</v>
      </c>
      <c r="K25" s="141"/>
      <c r="L25" s="141"/>
      <c r="M25" s="141"/>
      <c r="N25" s="141"/>
      <c r="O25" s="141">
        <v>0.5</v>
      </c>
      <c r="P25" s="96" t="str">
        <f t="shared" si="1"/>
        <v>Yếu</v>
      </c>
      <c r="Q25" s="81">
        <f t="shared" si="2"/>
        <v>0.5</v>
      </c>
      <c r="R25" s="2">
        <f t="shared" si="0"/>
        <v>1</v>
      </c>
      <c r="S25" s="55">
        <f t="shared" si="3"/>
        <v>0.8</v>
      </c>
      <c r="T25" s="2">
        <f t="shared" si="4"/>
        <v>160000</v>
      </c>
    </row>
    <row r="26" spans="1:20" x14ac:dyDescent="0.25">
      <c r="A26" s="131">
        <v>17</v>
      </c>
      <c r="B26" s="125" t="s">
        <v>204</v>
      </c>
      <c r="C26" s="126" t="s">
        <v>205</v>
      </c>
      <c r="D26" s="28" t="s">
        <v>206</v>
      </c>
      <c r="E26" s="127" t="s">
        <v>207</v>
      </c>
      <c r="F26" s="139"/>
      <c r="G26" s="139"/>
      <c r="H26" s="139"/>
      <c r="I26" s="141">
        <v>7.1</v>
      </c>
      <c r="J26" s="141">
        <v>7.7</v>
      </c>
      <c r="K26" s="141">
        <v>7.9</v>
      </c>
      <c r="L26" s="141">
        <v>7.3</v>
      </c>
      <c r="M26" s="141">
        <v>7.1</v>
      </c>
      <c r="N26" s="141">
        <v>7.3</v>
      </c>
      <c r="O26" s="141">
        <v>7.4</v>
      </c>
      <c r="P26" s="96" t="str">
        <f t="shared" si="1"/>
        <v>Khá</v>
      </c>
      <c r="Q26" s="81">
        <f t="shared" si="2"/>
        <v>7.4</v>
      </c>
      <c r="R26" s="2">
        <f t="shared" si="0"/>
        <v>6</v>
      </c>
      <c r="S26" s="55">
        <f t="shared" si="3"/>
        <v>5</v>
      </c>
      <c r="T26" s="2">
        <f t="shared" si="4"/>
        <v>1000000</v>
      </c>
    </row>
    <row r="27" spans="1:20" x14ac:dyDescent="0.25">
      <c r="A27" s="131">
        <v>18</v>
      </c>
      <c r="B27" s="125" t="s">
        <v>208</v>
      </c>
      <c r="C27" s="126" t="s">
        <v>209</v>
      </c>
      <c r="D27" s="28" t="s">
        <v>101</v>
      </c>
      <c r="E27" s="127" t="s">
        <v>210</v>
      </c>
      <c r="F27" s="139"/>
      <c r="G27" s="139"/>
      <c r="H27" s="139"/>
      <c r="I27" s="141"/>
      <c r="J27" s="141">
        <v>5.6</v>
      </c>
      <c r="K27" s="141"/>
      <c r="L27" s="141"/>
      <c r="M27" s="141"/>
      <c r="N27" s="141"/>
      <c r="O27" s="141">
        <v>0.5</v>
      </c>
      <c r="P27" s="96" t="str">
        <f t="shared" si="1"/>
        <v>Yếu</v>
      </c>
      <c r="Q27" s="81">
        <f t="shared" si="2"/>
        <v>0.5</v>
      </c>
      <c r="R27" s="2">
        <f t="shared" si="0"/>
        <v>1</v>
      </c>
      <c r="S27" s="55">
        <f t="shared" si="3"/>
        <v>0.8</v>
      </c>
      <c r="T27" s="2">
        <f t="shared" si="4"/>
        <v>160000</v>
      </c>
    </row>
    <row r="28" spans="1:20" x14ac:dyDescent="0.25">
      <c r="A28" s="131">
        <v>19</v>
      </c>
      <c r="B28" s="125" t="s">
        <v>211</v>
      </c>
      <c r="C28" s="126" t="s">
        <v>209</v>
      </c>
      <c r="D28" s="28" t="s">
        <v>212</v>
      </c>
      <c r="E28" s="127" t="s">
        <v>213</v>
      </c>
      <c r="F28" s="139"/>
      <c r="G28" s="139"/>
      <c r="H28" s="139"/>
      <c r="I28" s="141">
        <v>5.4</v>
      </c>
      <c r="J28" s="141">
        <v>3</v>
      </c>
      <c r="K28" s="141">
        <v>5.5</v>
      </c>
      <c r="L28" s="140">
        <v>5</v>
      </c>
      <c r="M28" s="141">
        <v>5.2</v>
      </c>
      <c r="N28" s="140">
        <v>4.7</v>
      </c>
      <c r="O28" s="141">
        <v>5</v>
      </c>
      <c r="P28" s="96" t="str">
        <f t="shared" si="1"/>
        <v>TB</v>
      </c>
      <c r="Q28" s="81">
        <f t="shared" si="2"/>
        <v>5</v>
      </c>
      <c r="R28" s="2">
        <f t="shared" si="0"/>
        <v>6</v>
      </c>
      <c r="S28" s="55">
        <f t="shared" si="3"/>
        <v>5</v>
      </c>
      <c r="T28" s="2">
        <f t="shared" si="4"/>
        <v>1000000</v>
      </c>
    </row>
    <row r="29" spans="1:20" x14ac:dyDescent="0.25">
      <c r="A29" s="131">
        <v>20</v>
      </c>
      <c r="B29" s="125" t="s">
        <v>214</v>
      </c>
      <c r="C29" s="126" t="s">
        <v>215</v>
      </c>
      <c r="D29" s="28" t="s">
        <v>216</v>
      </c>
      <c r="E29" s="127" t="s">
        <v>217</v>
      </c>
      <c r="F29" s="139"/>
      <c r="G29" s="139"/>
      <c r="H29" s="139"/>
      <c r="I29" s="141">
        <v>7.3</v>
      </c>
      <c r="J29" s="141">
        <v>7.9</v>
      </c>
      <c r="K29" s="141">
        <v>7</v>
      </c>
      <c r="L29" s="141">
        <v>8.1</v>
      </c>
      <c r="M29" s="141">
        <v>7.3</v>
      </c>
      <c r="N29" s="141">
        <v>8.1</v>
      </c>
      <c r="O29" s="141">
        <v>7.5</v>
      </c>
      <c r="P29" s="96" t="str">
        <f t="shared" si="1"/>
        <v>Khá</v>
      </c>
      <c r="Q29" s="81">
        <f t="shared" si="2"/>
        <v>7.5</v>
      </c>
      <c r="R29" s="2">
        <f t="shared" si="0"/>
        <v>6</v>
      </c>
      <c r="S29" s="55">
        <f t="shared" si="3"/>
        <v>5</v>
      </c>
      <c r="T29" s="2">
        <f t="shared" si="4"/>
        <v>1000000</v>
      </c>
    </row>
    <row r="30" spans="1:20" x14ac:dyDescent="0.25">
      <c r="A30" s="131">
        <v>21</v>
      </c>
      <c r="B30" s="125" t="s">
        <v>218</v>
      </c>
      <c r="C30" s="151" t="s">
        <v>219</v>
      </c>
      <c r="D30" s="152" t="s">
        <v>220</v>
      </c>
      <c r="E30" s="153" t="s">
        <v>221</v>
      </c>
      <c r="F30" s="139"/>
      <c r="G30" s="139"/>
      <c r="H30" s="139"/>
      <c r="I30" s="141">
        <v>5.7</v>
      </c>
      <c r="J30" s="141">
        <v>5.4</v>
      </c>
      <c r="K30" s="141">
        <v>3.8</v>
      </c>
      <c r="L30" s="141">
        <v>5.3</v>
      </c>
      <c r="M30" s="141">
        <v>7.3</v>
      </c>
      <c r="N30" s="141">
        <v>5.6</v>
      </c>
      <c r="O30" s="141">
        <v>5.4</v>
      </c>
      <c r="P30" s="96" t="str">
        <f t="shared" si="1"/>
        <v>TB</v>
      </c>
      <c r="Q30" s="81">
        <f t="shared" si="2"/>
        <v>5.4</v>
      </c>
      <c r="R30" s="2">
        <f t="shared" si="0"/>
        <v>6</v>
      </c>
      <c r="S30" s="55">
        <f t="shared" si="3"/>
        <v>5</v>
      </c>
      <c r="T30" s="2">
        <f t="shared" si="4"/>
        <v>1000000</v>
      </c>
    </row>
    <row r="31" spans="1:20" x14ac:dyDescent="0.25">
      <c r="A31" s="143">
        <v>22</v>
      </c>
      <c r="B31" s="144" t="s">
        <v>222</v>
      </c>
      <c r="C31" s="145" t="s">
        <v>223</v>
      </c>
      <c r="D31" s="146" t="s">
        <v>224</v>
      </c>
      <c r="E31" s="147">
        <v>37473</v>
      </c>
      <c r="F31" s="148"/>
      <c r="G31" s="148"/>
      <c r="H31" s="148"/>
      <c r="I31" s="149"/>
      <c r="J31" s="149"/>
      <c r="K31" s="149"/>
      <c r="L31" s="149"/>
      <c r="M31" s="149"/>
      <c r="N31" s="149"/>
      <c r="O31" s="149"/>
      <c r="P31" s="96"/>
      <c r="Q31" s="81"/>
      <c r="R31" s="2">
        <f t="shared" si="0"/>
        <v>0</v>
      </c>
      <c r="S31" s="55">
        <f t="shared" si="3"/>
        <v>0</v>
      </c>
    </row>
    <row r="32" spans="1:20" x14ac:dyDescent="0.25">
      <c r="A32" s="131">
        <v>23</v>
      </c>
      <c r="B32" s="125" t="s">
        <v>225</v>
      </c>
      <c r="C32" s="126" t="s">
        <v>226</v>
      </c>
      <c r="D32" s="28" t="s">
        <v>227</v>
      </c>
      <c r="E32" s="127" t="s">
        <v>228</v>
      </c>
      <c r="F32" s="139"/>
      <c r="G32" s="139"/>
      <c r="H32" s="139"/>
      <c r="I32" s="141">
        <v>7.1</v>
      </c>
      <c r="J32" s="141">
        <v>7.7</v>
      </c>
      <c r="K32" s="141">
        <v>6.1</v>
      </c>
      <c r="L32" s="141">
        <v>7.1</v>
      </c>
      <c r="M32" s="141">
        <v>7.9</v>
      </c>
      <c r="N32" s="141">
        <v>6.9</v>
      </c>
      <c r="O32" s="141">
        <v>7</v>
      </c>
      <c r="P32" s="96" t="str">
        <f t="shared" si="1"/>
        <v>Khá</v>
      </c>
      <c r="Q32" s="81">
        <f t="shared" si="2"/>
        <v>7</v>
      </c>
      <c r="R32" s="2">
        <f t="shared" si="0"/>
        <v>6</v>
      </c>
      <c r="S32" s="55">
        <f t="shared" si="3"/>
        <v>5</v>
      </c>
      <c r="T32" s="2">
        <f t="shared" si="4"/>
        <v>1000000</v>
      </c>
    </row>
    <row r="33" spans="1:20" x14ac:dyDescent="0.25">
      <c r="A33" s="131">
        <v>24</v>
      </c>
      <c r="B33" s="125" t="s">
        <v>229</v>
      </c>
      <c r="C33" s="126" t="s">
        <v>230</v>
      </c>
      <c r="D33" s="28" t="s">
        <v>231</v>
      </c>
      <c r="E33" s="127" t="s">
        <v>232</v>
      </c>
      <c r="F33" s="139"/>
      <c r="G33" s="139"/>
      <c r="H33" s="139"/>
      <c r="I33" s="141">
        <v>5.7</v>
      </c>
      <c r="J33" s="141">
        <v>5.4</v>
      </c>
      <c r="K33" s="141"/>
      <c r="L33" s="141">
        <v>4.3</v>
      </c>
      <c r="M33" s="141"/>
      <c r="N33" s="141">
        <v>6.1</v>
      </c>
      <c r="O33" s="141">
        <v>3</v>
      </c>
      <c r="P33" s="96" t="str">
        <f t="shared" si="1"/>
        <v>Yếu</v>
      </c>
      <c r="Q33" s="81">
        <f t="shared" si="2"/>
        <v>3</v>
      </c>
      <c r="R33" s="2">
        <f t="shared" si="0"/>
        <v>4</v>
      </c>
      <c r="S33" s="55">
        <f t="shared" si="3"/>
        <v>3.3</v>
      </c>
      <c r="T33" s="2">
        <f t="shared" si="4"/>
        <v>660000</v>
      </c>
    </row>
    <row r="34" spans="1:20" x14ac:dyDescent="0.25">
      <c r="A34" s="154">
        <v>25</v>
      </c>
      <c r="B34" s="155" t="s">
        <v>233</v>
      </c>
      <c r="C34" s="156" t="s">
        <v>234</v>
      </c>
      <c r="D34" s="156" t="s">
        <v>235</v>
      </c>
      <c r="E34" s="157"/>
      <c r="F34" s="158"/>
      <c r="G34" s="158"/>
      <c r="H34" s="158"/>
      <c r="I34" s="159">
        <v>2.7</v>
      </c>
      <c r="J34" s="160">
        <v>4.2</v>
      </c>
      <c r="K34" s="160">
        <v>3.3</v>
      </c>
      <c r="L34" s="159">
        <v>3.2</v>
      </c>
      <c r="M34" s="160">
        <v>5</v>
      </c>
      <c r="N34" s="159">
        <v>5.0999999999999996</v>
      </c>
      <c r="O34" s="160">
        <v>3.9</v>
      </c>
      <c r="P34" s="96" t="str">
        <f t="shared" si="1"/>
        <v>Yếu</v>
      </c>
      <c r="Q34" s="81">
        <f t="shared" si="2"/>
        <v>3.9</v>
      </c>
      <c r="R34" s="2">
        <f t="shared" si="0"/>
        <v>6</v>
      </c>
      <c r="S34" s="55">
        <f t="shared" si="3"/>
        <v>5</v>
      </c>
      <c r="T34" s="2">
        <f t="shared" si="4"/>
        <v>1000000</v>
      </c>
    </row>
    <row r="35" spans="1:20" x14ac:dyDescent="0.25">
      <c r="B35" s="161"/>
      <c r="C35" s="52"/>
      <c r="D35" s="53"/>
      <c r="E35" s="52"/>
      <c r="F35" s="52"/>
      <c r="G35" s="112"/>
      <c r="H35" s="112"/>
      <c r="I35" s="161"/>
      <c r="J35" s="176" t="s">
        <v>236</v>
      </c>
      <c r="K35" s="176"/>
      <c r="L35" s="176"/>
      <c r="M35" s="176"/>
      <c r="N35" s="176"/>
      <c r="O35" s="176"/>
      <c r="P35" s="176"/>
      <c r="Q35" s="77"/>
      <c r="R35" s="2">
        <f>SUM(R10:R34)</f>
        <v>119</v>
      </c>
      <c r="S35" s="2">
        <f>SUM(S10:S34)</f>
        <v>98.999999999999986</v>
      </c>
      <c r="T35" s="2">
        <f>SUM(T10:T34)</f>
        <v>19800000</v>
      </c>
    </row>
    <row r="36" spans="1:20" x14ac:dyDescent="0.25">
      <c r="B36" s="175" t="s">
        <v>84</v>
      </c>
      <c r="C36" s="175"/>
      <c r="D36" s="175"/>
      <c r="E36" s="175"/>
      <c r="F36" s="175"/>
      <c r="G36" s="175"/>
      <c r="H36" s="175"/>
      <c r="I36" s="161"/>
      <c r="J36" s="174" t="s">
        <v>82</v>
      </c>
      <c r="K36" s="174"/>
      <c r="L36" s="174"/>
      <c r="M36" s="174"/>
      <c r="N36" s="174"/>
      <c r="O36" s="174"/>
      <c r="P36" s="174"/>
      <c r="R36" s="2">
        <f>R35*$S$8</f>
        <v>98.77</v>
      </c>
    </row>
    <row r="37" spans="1:20" x14ac:dyDescent="0.25">
      <c r="B37" s="162"/>
      <c r="C37" s="162"/>
      <c r="D37" s="112"/>
      <c r="E37" s="52"/>
      <c r="F37" s="52"/>
      <c r="G37" s="163"/>
      <c r="H37" s="163"/>
      <c r="I37" s="161"/>
      <c r="J37" s="174" t="s">
        <v>83</v>
      </c>
      <c r="K37" s="174"/>
      <c r="L37" s="174"/>
      <c r="M37" s="174"/>
      <c r="N37" s="174"/>
      <c r="O37" s="174"/>
      <c r="P37" s="174"/>
    </row>
    <row r="38" spans="1:20" x14ac:dyDescent="0.25">
      <c r="B38" s="162"/>
      <c r="C38" s="162"/>
      <c r="D38" s="112"/>
      <c r="E38" s="52"/>
      <c r="F38" s="52"/>
      <c r="G38" s="163"/>
      <c r="H38" s="163"/>
      <c r="I38" s="161"/>
      <c r="J38" s="161"/>
      <c r="K38" s="3"/>
      <c r="L38" s="52"/>
      <c r="M38" s="52"/>
      <c r="N38" s="52"/>
    </row>
    <row r="39" spans="1:20" x14ac:dyDescent="0.25">
      <c r="B39" s="162"/>
      <c r="C39" s="162"/>
      <c r="D39" s="112"/>
      <c r="E39" s="52"/>
      <c r="F39" s="52"/>
      <c r="G39" s="163"/>
      <c r="H39" s="163"/>
      <c r="I39" s="161"/>
      <c r="J39" s="161"/>
      <c r="K39" s="3"/>
      <c r="L39" s="52"/>
      <c r="M39" s="52"/>
      <c r="N39" s="52"/>
    </row>
    <row r="40" spans="1:20" x14ac:dyDescent="0.25">
      <c r="B40" s="162"/>
      <c r="C40" s="162"/>
      <c r="D40" s="112"/>
      <c r="E40" s="52"/>
      <c r="F40" s="52"/>
      <c r="G40" s="163"/>
      <c r="H40" s="163"/>
      <c r="I40" s="161"/>
      <c r="J40" s="161"/>
      <c r="K40" s="3"/>
      <c r="L40" s="52"/>
      <c r="M40" s="52"/>
      <c r="N40" s="52"/>
    </row>
    <row r="41" spans="1:20" x14ac:dyDescent="0.25">
      <c r="B41" s="175" t="s">
        <v>86</v>
      </c>
      <c r="C41" s="175"/>
      <c r="D41" s="175"/>
      <c r="E41" s="175"/>
      <c r="F41" s="175"/>
      <c r="G41" s="175"/>
      <c r="H41" s="175"/>
      <c r="I41" s="161"/>
      <c r="J41" s="174" t="s">
        <v>85</v>
      </c>
      <c r="K41" s="174"/>
      <c r="L41" s="174"/>
      <c r="M41" s="174"/>
      <c r="N41" s="174"/>
      <c r="O41" s="174"/>
      <c r="P41" s="174"/>
    </row>
    <row r="43" spans="1:20" x14ac:dyDescent="0.25">
      <c r="B43" s="84" t="s">
        <v>132</v>
      </c>
      <c r="C43" s="85" t="s">
        <v>133</v>
      </c>
      <c r="D43" s="86" t="s">
        <v>134</v>
      </c>
    </row>
    <row r="44" spans="1:20" x14ac:dyDescent="0.25">
      <c r="B44" s="87" t="s">
        <v>135</v>
      </c>
      <c r="C44" s="88">
        <f>COUNTIF($P$10:$P$34,"Xuất sắc")</f>
        <v>0</v>
      </c>
      <c r="D44" s="89">
        <f>C44*100/23</f>
        <v>0</v>
      </c>
    </row>
    <row r="45" spans="1:20" x14ac:dyDescent="0.25">
      <c r="B45" s="90" t="s">
        <v>136</v>
      </c>
      <c r="C45" s="88">
        <f>COUNTIF($P$10:$P$34,"Giỏi")</f>
        <v>0</v>
      </c>
      <c r="D45" s="89">
        <f>C45*100/23</f>
        <v>0</v>
      </c>
    </row>
    <row r="46" spans="1:20" x14ac:dyDescent="0.25">
      <c r="B46" s="91" t="s">
        <v>137</v>
      </c>
      <c r="C46" s="88">
        <f>COUNTIF($P$10:$P$34,"Khá")</f>
        <v>3</v>
      </c>
      <c r="D46" s="89">
        <f t="shared" ref="D46:D49" si="5">C46*100/23</f>
        <v>13.043478260869565</v>
      </c>
    </row>
    <row r="47" spans="1:20" x14ac:dyDescent="0.25">
      <c r="B47" s="91" t="s">
        <v>138</v>
      </c>
      <c r="C47" s="88">
        <f>COUNTIF($P$10:$P$34,"Tb khá")</f>
        <v>1</v>
      </c>
      <c r="D47" s="89">
        <f t="shared" si="5"/>
        <v>4.3478260869565215</v>
      </c>
    </row>
    <row r="48" spans="1:20" x14ac:dyDescent="0.25">
      <c r="B48" s="90" t="s">
        <v>139</v>
      </c>
      <c r="C48" s="88">
        <f>COUNTIF($P$10:$P$34,"TB")</f>
        <v>9</v>
      </c>
      <c r="D48" s="89">
        <f t="shared" si="5"/>
        <v>39.130434782608695</v>
      </c>
    </row>
    <row r="49" spans="2:4" s="2" customFormat="1" x14ac:dyDescent="0.25">
      <c r="B49" s="92" t="s">
        <v>140</v>
      </c>
      <c r="C49" s="88">
        <f>COUNTIF($P$10:$P$34,"Yếu")</f>
        <v>10</v>
      </c>
      <c r="D49" s="89">
        <f t="shared" si="5"/>
        <v>43.478260869565219</v>
      </c>
    </row>
    <row r="50" spans="2:4" s="2" customFormat="1" x14ac:dyDescent="0.25">
      <c r="B50" s="93" t="s">
        <v>141</v>
      </c>
      <c r="C50" s="94">
        <f>SUM(C44:C49)</f>
        <v>23</v>
      </c>
      <c r="D50" s="94">
        <f>SUM(D44:D49)</f>
        <v>100</v>
      </c>
    </row>
  </sheetData>
  <protectedRanges>
    <protectedRange password="CACB" sqref="C19:D19" name="Range2_1_1_1_5_6"/>
    <protectedRange password="CACB" sqref="C20:D20" name="Range2_1_1_1_5_1_1"/>
    <protectedRange password="CACB" sqref="C21:D21" name="Range2_1_1_1_5_3_1"/>
    <protectedRange password="CACB" sqref="C26:D26" name="Range2_1_1_1_5_5_1"/>
    <protectedRange password="CACB" sqref="C27:D27" name="Range2_1_1_1_6_3"/>
    <protectedRange password="CACB" sqref="C28:D28" name="Range2_1_1_1_6_1_1"/>
    <protectedRange password="CACB" sqref="C29:D29" name="Range2_1_1_1_3_4"/>
    <protectedRange password="CACB" sqref="C30:D30" name="Range2_1_1_1_3_3_1"/>
  </protectedRanges>
  <mergeCells count="15">
    <mergeCell ref="A4:P4"/>
    <mergeCell ref="A1:E1"/>
    <mergeCell ref="I1:P1"/>
    <mergeCell ref="A2:E2"/>
    <mergeCell ref="I2:P2"/>
    <mergeCell ref="A3:F3"/>
    <mergeCell ref="J37:P37"/>
    <mergeCell ref="B41:H41"/>
    <mergeCell ref="J41:P41"/>
    <mergeCell ref="A5:P5"/>
    <mergeCell ref="A6:O6"/>
    <mergeCell ref="A7:F7"/>
    <mergeCell ref="J35:P35"/>
    <mergeCell ref="B36:H36"/>
    <mergeCell ref="J36:P36"/>
  </mergeCells>
  <conditionalFormatting sqref="F9:H9 D9 D10:H15 C16:H34">
    <cfRule type="cellIs" dxfId="20" priority="21" stopIfTrue="1" operator="lessThan">
      <formula>5</formula>
    </cfRule>
  </conditionalFormatting>
  <conditionalFormatting sqref="G3:H3">
    <cfRule type="cellIs" dxfId="19" priority="22" stopIfTrue="1" operator="lessThan">
      <formula>5</formula>
    </cfRule>
  </conditionalFormatting>
  <conditionalFormatting sqref="O16:O34 C16:H34">
    <cfRule type="cellIs" dxfId="18" priority="20" stopIfTrue="1" operator="lessThan">
      <formula>5</formula>
    </cfRule>
  </conditionalFormatting>
  <conditionalFormatting sqref="G16:H34 C10:F34 L10:L15 O10:O34">
    <cfRule type="cellIs" dxfId="17" priority="19" stopIfTrue="1" operator="lessThan">
      <formula>5</formula>
    </cfRule>
  </conditionalFormatting>
  <conditionalFormatting sqref="N10:N34 I10:K34 L16:L34">
    <cfRule type="cellIs" dxfId="16" priority="18" stopIfTrue="1" operator="lessThan">
      <formula>5</formula>
    </cfRule>
  </conditionalFormatting>
  <conditionalFormatting sqref="A2:E2">
    <cfRule type="cellIs" dxfId="15" priority="17" stopIfTrue="1" operator="lessThan">
      <formula>5</formula>
    </cfRule>
  </conditionalFormatting>
  <conditionalFormatting sqref="Q10:Q34">
    <cfRule type="cellIs" dxfId="14" priority="16" stopIfTrue="1" operator="lessThan">
      <formula>5</formula>
    </cfRule>
  </conditionalFormatting>
  <conditionalFormatting sqref="Q10:Q34">
    <cfRule type="cellIs" dxfId="13" priority="15" stopIfTrue="1" operator="lessThan">
      <formula>5</formula>
    </cfRule>
  </conditionalFormatting>
  <conditionalFormatting sqref="M16:M34">
    <cfRule type="cellIs" dxfId="12" priority="14" stopIfTrue="1" operator="lessThan">
      <formula>5</formula>
    </cfRule>
  </conditionalFormatting>
  <conditionalFormatting sqref="M10:M34">
    <cfRule type="cellIs" dxfId="11" priority="13" stopIfTrue="1" operator="lessThan">
      <formula>5</formula>
    </cfRule>
  </conditionalFormatting>
  <conditionalFormatting sqref="P10:P34">
    <cfRule type="cellIs" dxfId="10" priority="11" stopIfTrue="1" operator="lessThan">
      <formula>5</formula>
    </cfRule>
  </conditionalFormatting>
  <conditionalFormatting sqref="P10:P34">
    <cfRule type="cellIs" dxfId="9" priority="12" stopIfTrue="1" operator="lessThan">
      <formula>5</formula>
    </cfRule>
  </conditionalFormatting>
  <conditionalFormatting sqref="P10:P34">
    <cfRule type="cellIs" dxfId="8" priority="10" stopIfTrue="1" operator="lessThan">
      <formula>5</formula>
    </cfRule>
  </conditionalFormatting>
  <conditionalFormatting sqref="P10:P34">
    <cfRule type="cellIs" dxfId="7" priority="9" stopIfTrue="1" operator="lessThan">
      <formula>5</formula>
    </cfRule>
  </conditionalFormatting>
  <conditionalFormatting sqref="P10:P34">
    <cfRule type="cellIs" dxfId="6" priority="8" stopIfTrue="1" operator="lessThan">
      <formula>5</formula>
    </cfRule>
  </conditionalFormatting>
  <conditionalFormatting sqref="P10:P34">
    <cfRule type="cellIs" priority="1" stopIfTrue="1" operator="greaterThan">
      <formula>5</formula>
    </cfRule>
    <cfRule type="cellIs" dxfId="5" priority="2" stopIfTrue="1" operator="lessThan">
      <formula>5</formula>
    </cfRule>
    <cfRule type="cellIs" dxfId="4" priority="3" stopIfTrue="1" operator="greaterThan">
      <formula>5</formula>
    </cfRule>
    <cfRule type="cellIs" dxfId="3" priority="4" stopIfTrue="1" operator="greaterThan">
      <formula>5</formula>
    </cfRule>
    <cfRule type="cellIs" dxfId="2" priority="5" stopIfTrue="1" operator="greaterThan">
      <formula>5</formula>
    </cfRule>
    <cfRule type="cellIs" dxfId="1" priority="6" stopIfTrue="1" operator="greaterThan">
      <formula>5</formula>
    </cfRule>
    <cfRule type="cellIs" dxfId="0" priority="7" stopIfTrue="1" operator="greaterThan">
      <formula>5</formula>
    </cfRule>
  </conditionalFormatting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KT18B</vt:lpstr>
      <vt:lpstr>TH18B</vt:lpstr>
      <vt:lpstr>TP18B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ThuSam</dc:creator>
  <cp:lastModifiedBy>HuuLinh</cp:lastModifiedBy>
  <cp:lastPrinted>2019-01-22T02:23:08Z</cp:lastPrinted>
  <dcterms:created xsi:type="dcterms:W3CDTF">2018-12-10T07:05:06Z</dcterms:created>
  <dcterms:modified xsi:type="dcterms:W3CDTF">2019-01-24T01:22:45Z</dcterms:modified>
</cp:coreProperties>
</file>