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855" windowWidth="8400" windowHeight="4845" tabRatio="819" activeTab="3"/>
  </bookViews>
  <sheets>
    <sheet name="TH18A" sheetId="1" r:id="rId1"/>
    <sheet name="TP18A" sheetId="2" r:id="rId2"/>
    <sheet name="NL18A" sheetId="3" r:id="rId3"/>
    <sheet name="NL18B" sheetId="4" r:id="rId4"/>
  </sheets>
  <definedNames>
    <definedName name="_xlnm.Print_Titles" localSheetId="0">'TH18A'!$7:$8</definedName>
  </definedNames>
  <calcPr fullCalcOnLoad="1"/>
</workbook>
</file>

<file path=xl/sharedStrings.xml><?xml version="1.0" encoding="utf-8"?>
<sst xmlns="http://schemas.openxmlformats.org/spreadsheetml/2006/main" count="414" uniqueCount="220">
  <si>
    <t>NƠI SINH</t>
  </si>
  <si>
    <t>TT</t>
  </si>
  <si>
    <t>Pháp luật</t>
  </si>
  <si>
    <t>Toán ứng dụng</t>
  </si>
  <si>
    <t>LÔÙP : KC11T1</t>
  </si>
  <si>
    <t>Công nghệ chế biến bánh kẹo</t>
  </si>
  <si>
    <t>Công nghệ chế biến thịt</t>
  </si>
  <si>
    <t>Công nghệ chế biến rau quả</t>
  </si>
  <si>
    <t>MAHS</t>
  </si>
  <si>
    <t>HỌ</t>
  </si>
  <si>
    <t>TÊN</t>
  </si>
  <si>
    <t>NGÀY SINH</t>
  </si>
  <si>
    <t>Phụ gia thực phẩm</t>
  </si>
  <si>
    <t>BỘ NÔNG NGHIỆP VÀ PTNT</t>
  </si>
  <si>
    <t>Nam</t>
  </si>
  <si>
    <t>Kinh</t>
  </si>
  <si>
    <t>Đạt</t>
  </si>
  <si>
    <t>Huy</t>
  </si>
  <si>
    <t>Hoa</t>
  </si>
  <si>
    <t>Nữ</t>
  </si>
  <si>
    <t>GiỚI TÍNH</t>
  </si>
  <si>
    <t>DÂN TỘC</t>
  </si>
  <si>
    <t>Ngọc</t>
  </si>
  <si>
    <t>Long An</t>
  </si>
  <si>
    <t>Anh</t>
  </si>
  <si>
    <t>Phạm Minh</t>
  </si>
  <si>
    <t>Hiếu</t>
  </si>
  <si>
    <t>Thắng</t>
  </si>
  <si>
    <t>Trung</t>
  </si>
  <si>
    <t>Bình Định</t>
  </si>
  <si>
    <t>Trang</t>
  </si>
  <si>
    <t>TP.HCM</t>
  </si>
  <si>
    <t>Trường</t>
  </si>
  <si>
    <t>29/5/2000</t>
  </si>
  <si>
    <t>Đồng Nai</t>
  </si>
  <si>
    <t>Lâm Đồng</t>
  </si>
  <si>
    <t>Lưu Vĩnh</t>
  </si>
  <si>
    <t>Khang</t>
  </si>
  <si>
    <t>An Giang</t>
  </si>
  <si>
    <t>GIỚI TÍNH</t>
  </si>
  <si>
    <t>Đo lường nhiệt</t>
  </si>
  <si>
    <t>bỏ thi</t>
  </si>
  <si>
    <t>TL</t>
  </si>
  <si>
    <t>Toàn</t>
  </si>
  <si>
    <t>184TH66</t>
  </si>
  <si>
    <t>3/2/2001</t>
  </si>
  <si>
    <t>184TH44</t>
  </si>
  <si>
    <t>Nguyễn Phạm Hoàng</t>
  </si>
  <si>
    <t>Khanh</t>
  </si>
  <si>
    <t>14/6/2002</t>
  </si>
  <si>
    <t>184TH16</t>
  </si>
  <si>
    <t xml:space="preserve">Bùi Đăng Tấn </t>
  </si>
  <si>
    <t>Kiệt</t>
  </si>
  <si>
    <t>22/11/2002</t>
  </si>
  <si>
    <t>184TH25</t>
  </si>
  <si>
    <t xml:space="preserve">Nguyễn Phước Tài </t>
  </si>
  <si>
    <t>Lộc</t>
  </si>
  <si>
    <t>4/3/2001</t>
  </si>
  <si>
    <t>184TH3</t>
  </si>
  <si>
    <t xml:space="preserve">Phạm Hoàng </t>
  </si>
  <si>
    <t>Thành</t>
  </si>
  <si>
    <t>28/12/2002</t>
  </si>
  <si>
    <t>184TH23</t>
  </si>
  <si>
    <t>Lê Trọng</t>
  </si>
  <si>
    <t>Tiếng</t>
  </si>
  <si>
    <t>7/11/2000</t>
  </si>
  <si>
    <t>LỚP: TH18A</t>
  </si>
  <si>
    <t>LỚP: TP18A</t>
  </si>
  <si>
    <t>TRƯỜNG TCCN-LTTP</t>
  </si>
  <si>
    <t>181TP59</t>
  </si>
  <si>
    <t xml:space="preserve">Ngô Thị Lan </t>
  </si>
  <si>
    <t>184TP10</t>
  </si>
  <si>
    <t xml:space="preserve">Lâm Khánh </t>
  </si>
  <si>
    <t>Điền</t>
  </si>
  <si>
    <t>181TP62</t>
  </si>
  <si>
    <t xml:space="preserve">Võ Khôi </t>
  </si>
  <si>
    <t>Hậu</t>
  </si>
  <si>
    <t>181TP61</t>
  </si>
  <si>
    <t xml:space="preserve">Nguyễn Thành </t>
  </si>
  <si>
    <t xml:space="preserve"> Lân</t>
  </si>
  <si>
    <t>181TP11</t>
  </si>
  <si>
    <t xml:space="preserve">Huỳnh Đặng Tấn </t>
  </si>
  <si>
    <t>Tài</t>
  </si>
  <si>
    <t>Tâm</t>
  </si>
  <si>
    <t>181TP13</t>
  </si>
  <si>
    <t xml:space="preserve">Nguyễn Thị Kim </t>
  </si>
  <si>
    <t>184TP71</t>
  </si>
  <si>
    <t xml:space="preserve">Trần Thị Như </t>
  </si>
  <si>
    <t>Ý</t>
  </si>
  <si>
    <t>6/5/1999</t>
  </si>
  <si>
    <t>Daklak</t>
  </si>
  <si>
    <t>17/5/1997</t>
  </si>
  <si>
    <t>9/11/1992</t>
  </si>
  <si>
    <t>17/2/1989</t>
  </si>
  <si>
    <t>13/4/1999</t>
  </si>
  <si>
    <t>20/10/1999</t>
  </si>
  <si>
    <t>17/2/2000</t>
  </si>
  <si>
    <t>184CK9</t>
  </si>
  <si>
    <t>184CK69</t>
  </si>
  <si>
    <t xml:space="preserve"> Nguyễn Văn </t>
  </si>
  <si>
    <t>184CK24</t>
  </si>
  <si>
    <t>Khải</t>
  </si>
  <si>
    <t>29/8/2002</t>
  </si>
  <si>
    <t>184CK58</t>
  </si>
  <si>
    <t xml:space="preserve">Phạm </t>
  </si>
  <si>
    <t>26/11/2000</t>
  </si>
  <si>
    <t xml:space="preserve">Nguyễn Văn </t>
  </si>
  <si>
    <t>LỚP: NL18A</t>
  </si>
  <si>
    <t>184NL5</t>
  </si>
  <si>
    <t xml:space="preserve">Nguyễn Tấn </t>
  </si>
  <si>
    <t>26/9/2002</t>
  </si>
  <si>
    <t>184NL14</t>
  </si>
  <si>
    <t xml:space="preserve">Lại Huy </t>
  </si>
  <si>
    <t>5/3/2002</t>
  </si>
  <si>
    <t>184NL19</t>
  </si>
  <si>
    <t xml:space="preserve">Trương Minh </t>
  </si>
  <si>
    <t>184NL67</t>
  </si>
  <si>
    <t xml:space="preserve">Võ Toàn Minh </t>
  </si>
  <si>
    <t>11/7/2001</t>
  </si>
  <si>
    <t>184NL18</t>
  </si>
  <si>
    <t>Thuận</t>
  </si>
  <si>
    <t>6/7/2000</t>
  </si>
  <si>
    <t>184NL4</t>
  </si>
  <si>
    <t xml:space="preserve">Huỳnh Nhuẫn </t>
  </si>
  <si>
    <t>26/1/2001</t>
  </si>
  <si>
    <t>184NL17</t>
  </si>
  <si>
    <t xml:space="preserve">Lê Anh </t>
  </si>
  <si>
    <t>23/12/2001</t>
  </si>
  <si>
    <t>184NL2</t>
  </si>
  <si>
    <t xml:space="preserve">Lê Thanh </t>
  </si>
  <si>
    <t>Vinh</t>
  </si>
  <si>
    <t>3/11/2002</t>
  </si>
  <si>
    <t>LỚP: NL18B</t>
  </si>
  <si>
    <t>Thực tập nghề tin học văn phòng</t>
  </si>
  <si>
    <t>THực tập nghề Hệ quản trị CSDL Ms Access</t>
  </si>
  <si>
    <t>Thực tập nghề lắp ráp, sửa chữa , cài đặt phần mềm, máy vi tính</t>
  </si>
  <si>
    <t>Bao bì thực phẩm</t>
  </si>
  <si>
    <t>Vật liệu kỹ thuật nhiệt-lạnh</t>
  </si>
  <si>
    <t>Thiết bị trao đổi nhiệt</t>
  </si>
  <si>
    <t>Kỹ thuật điều hòa không khí</t>
  </si>
  <si>
    <t>Tự động hóa hệ thống lạnh</t>
  </si>
  <si>
    <t>Thực tập hàn</t>
  </si>
  <si>
    <t>THực tập trang bị điện hệ thống nhiệt lạnh</t>
  </si>
  <si>
    <t xml:space="preserve">Võ Quang </t>
  </si>
  <si>
    <t>Nguyên</t>
  </si>
  <si>
    <t>184TP183</t>
  </si>
  <si>
    <t>Bảo</t>
  </si>
  <si>
    <t>181NL002</t>
  </si>
  <si>
    <t>Nguyễn Gia</t>
  </si>
  <si>
    <t>17/5/2001</t>
  </si>
  <si>
    <t>181NL004</t>
  </si>
  <si>
    <t>Bành Trọng</t>
  </si>
  <si>
    <t>27/12/2001</t>
  </si>
  <si>
    <t>181NL005</t>
  </si>
  <si>
    <t>Trần Thanh</t>
  </si>
  <si>
    <t>25/11/2001</t>
  </si>
  <si>
    <t>181NL010</t>
  </si>
  <si>
    <t>Bùi Hoài</t>
  </si>
  <si>
    <t>Linh</t>
  </si>
  <si>
    <t>2/1/2001</t>
  </si>
  <si>
    <t>181NL012</t>
  </si>
  <si>
    <t>Nguyễn Tấn</t>
  </si>
  <si>
    <t>Mẫn</t>
  </si>
  <si>
    <t>12/8/2001</t>
  </si>
  <si>
    <t>Nhân</t>
  </si>
  <si>
    <t>181NL015</t>
  </si>
  <si>
    <t>Võ Đỗ Thanh</t>
  </si>
  <si>
    <t>19/11/2001</t>
  </si>
  <si>
    <t>181NL021</t>
  </si>
  <si>
    <t>Nguyễn Trung</t>
  </si>
  <si>
    <t>Sin</t>
  </si>
  <si>
    <t>7/3/2001</t>
  </si>
  <si>
    <t>181NL023</t>
  </si>
  <si>
    <t>Lê Hoài</t>
  </si>
  <si>
    <t>14/7/2001</t>
  </si>
  <si>
    <t>181NL024</t>
  </si>
  <si>
    <t>Nguyễn Đình</t>
  </si>
  <si>
    <t>16/2/2000</t>
  </si>
  <si>
    <t>181NL025</t>
  </si>
  <si>
    <t>Huỳnh Thanh</t>
  </si>
  <si>
    <t>Thiện</t>
  </si>
  <si>
    <t>4/8/2001</t>
  </si>
  <si>
    <t>181NL026</t>
  </si>
  <si>
    <t>Bùi Phú</t>
  </si>
  <si>
    <t>Thịnh</t>
  </si>
  <si>
    <t>22/3/2001</t>
  </si>
  <si>
    <t>181NL027</t>
  </si>
  <si>
    <t>Võ Nguyễn Nhựt</t>
  </si>
  <si>
    <t>14/8/2001</t>
  </si>
  <si>
    <t>CỘNG HÒA XÃ HỘI CHỦ NGHĨA VIỆT NAM</t>
  </si>
  <si>
    <t>Độc lập - Tự do - Hạnh phúc</t>
  </si>
  <si>
    <t>Nguyễn Thiên ý Bình</t>
  </si>
  <si>
    <t>An</t>
  </si>
  <si>
    <t>28/5/1997</t>
  </si>
  <si>
    <t>184NL204</t>
  </si>
  <si>
    <t>Tình</t>
  </si>
  <si>
    <t>TL.HIỆU TRƯỞNG</t>
  </si>
  <si>
    <t>Người lập bảng</t>
  </si>
  <si>
    <t>TP.ĐÀO TẠO</t>
  </si>
  <si>
    <t>Nguyễn Thị Thu Sâm</t>
  </si>
  <si>
    <t>Đặng Minh Thiện</t>
  </si>
  <si>
    <t>Hiễn</t>
  </si>
  <si>
    <t>Đánh giá cảm quan</t>
  </si>
  <si>
    <t>KẾT QUẢ HỌC TẬP HỌC KỲ 1(2018-2019)</t>
  </si>
  <si>
    <t xml:space="preserve">TL.HIỆU TRƯỞNG </t>
  </si>
  <si>
    <t>Điểm trung bình chung HK 1(2018-2019)</t>
  </si>
  <si>
    <t>Xếp loại</t>
  </si>
  <si>
    <t>Tổng kết:</t>
  </si>
  <si>
    <t>SL</t>
  </si>
  <si>
    <t>%</t>
  </si>
  <si>
    <t>- Xuất sắc:</t>
  </si>
  <si>
    <t>- Giỏi:</t>
  </si>
  <si>
    <t>- Khá:</t>
  </si>
  <si>
    <t>- TB Khá:</t>
  </si>
  <si>
    <t>- Trung bình:</t>
  </si>
  <si>
    <t>- Yếu:</t>
  </si>
  <si>
    <t>TC</t>
  </si>
  <si>
    <t>Ngày  15    tháng  01    năm 2019</t>
  </si>
  <si>
    <t>Ngày 15  tháng  01    năm 2019</t>
  </si>
  <si>
    <t>Ngày 15    tháng 01   năm 2019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</si>
</sst>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d/mm/yyyy"/>
    <numFmt numFmtId="167" formatCode="#,##0.0"/>
    <numFmt numFmtId="168" formatCode="0.000"/>
    <numFmt numFmtId="169" formatCode="0.0000"/>
    <numFmt numFmtId="170" formatCode="_(* #,##0.000_);_(* \(#,##0.000\);_(* &quot;-&quot;??_);_(@_)"/>
    <numFmt numFmtId="171" formatCode="_(* #,##0.0_);_(* \(#,##0.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5">
    <font>
      <sz val="12"/>
      <name val="VNI-Times"/>
      <family val="0"/>
    </font>
    <font>
      <sz val="11"/>
      <color indexed="8"/>
      <name val="Calibri"/>
      <family val="2"/>
    </font>
    <font>
      <sz val="10"/>
      <name val="VNI-Times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VNI-Times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VNI-Times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75"/>
      <color indexed="20"/>
      <name val="VNI-Times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75"/>
      <color indexed="12"/>
      <name val="VNI-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75"/>
      <color theme="11"/>
      <name val="VNI-Times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75"/>
      <color theme="10"/>
      <name val="VNI-Time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FF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164" fontId="6" fillId="0" borderId="11" xfId="0" applyNumberFormat="1" applyFont="1" applyFill="1" applyBorder="1" applyAlignment="1">
      <alignment horizontal="center" textRotation="90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164" fontId="6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Border="1" applyAlignment="1">
      <alignment vertical="center"/>
    </xf>
    <xf numFmtId="164" fontId="6" fillId="0" borderId="13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4" fontId="4" fillId="0" borderId="12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0" fontId="6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6" fillId="0" borderId="15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11" xfId="0" applyFill="1" applyBorder="1" applyAlignment="1">
      <alignment/>
    </xf>
    <xf numFmtId="164" fontId="6" fillId="0" borderId="12" xfId="0" applyNumberFormat="1" applyFont="1" applyFill="1" applyBorder="1" applyAlignment="1" quotePrefix="1">
      <alignment horizontal="left"/>
    </xf>
    <xf numFmtId="0" fontId="4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left"/>
    </xf>
    <xf numFmtId="0" fontId="14" fillId="33" borderId="20" xfId="0" applyFont="1" applyFill="1" applyBorder="1" applyAlignment="1">
      <alignment horizontal="left"/>
    </xf>
    <xf numFmtId="0" fontId="15" fillId="33" borderId="12" xfId="58" applyFont="1" applyFill="1" applyBorder="1" applyAlignment="1">
      <alignment horizontal="center" wrapText="1"/>
      <protection/>
    </xf>
    <xf numFmtId="0" fontId="15" fillId="33" borderId="20" xfId="58" applyFont="1" applyFill="1" applyBorder="1" applyAlignment="1">
      <alignment wrapText="1"/>
      <protection/>
    </xf>
    <xf numFmtId="0" fontId="14" fillId="33" borderId="13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left"/>
    </xf>
    <xf numFmtId="0" fontId="14" fillId="33" borderId="21" xfId="0" applyFont="1" applyFill="1" applyBorder="1" applyAlignment="1">
      <alignment horizontal="left"/>
    </xf>
    <xf numFmtId="0" fontId="14" fillId="33" borderId="15" xfId="0" applyFont="1" applyFill="1" applyBorder="1" applyAlignment="1">
      <alignment horizontal="left"/>
    </xf>
    <xf numFmtId="0" fontId="15" fillId="33" borderId="12" xfId="58" applyFont="1" applyFill="1" applyBorder="1" applyAlignment="1">
      <alignment horizontal="left" wrapText="1"/>
      <protection/>
    </xf>
    <xf numFmtId="0" fontId="6" fillId="0" borderId="11" xfId="0" applyFont="1" applyBorder="1" applyAlignment="1">
      <alignment vertical="center"/>
    </xf>
    <xf numFmtId="0" fontId="14" fillId="33" borderId="19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 vertical="center"/>
    </xf>
    <xf numFmtId="0" fontId="6" fillId="0" borderId="19" xfId="0" applyFont="1" applyFill="1" applyBorder="1" applyAlignment="1">
      <alignment/>
    </xf>
    <xf numFmtId="0" fontId="14" fillId="33" borderId="15" xfId="0" applyFont="1" applyFill="1" applyBorder="1" applyAlignment="1">
      <alignment horizontal="center"/>
    </xf>
    <xf numFmtId="0" fontId="9" fillId="0" borderId="19" xfId="0" applyFont="1" applyFill="1" applyBorder="1" applyAlignment="1">
      <alignment vertical="center"/>
    </xf>
    <xf numFmtId="0" fontId="16" fillId="0" borderId="12" xfId="60" applyFont="1" applyFill="1" applyBorder="1" applyAlignment="1">
      <alignment horizontal="center" wrapText="1"/>
      <protection/>
    </xf>
    <xf numFmtId="0" fontId="16" fillId="0" borderId="12" xfId="60" applyFont="1" applyFill="1" applyBorder="1" applyAlignment="1">
      <alignment horizontal="left" wrapText="1"/>
      <protection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18" fillId="33" borderId="12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left" wrapText="1"/>
    </xf>
    <xf numFmtId="0" fontId="18" fillId="33" borderId="20" xfId="0" applyFont="1" applyFill="1" applyBorder="1" applyAlignment="1">
      <alignment wrapText="1"/>
    </xf>
    <xf numFmtId="164" fontId="6" fillId="0" borderId="19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17" fillId="0" borderId="12" xfId="59" applyFont="1" applyFill="1" applyBorder="1" applyAlignment="1">
      <alignment horizontal="center" wrapText="1"/>
      <protection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17" fillId="0" borderId="12" xfId="59" applyFont="1" applyFill="1" applyBorder="1" applyAlignment="1">
      <alignment wrapText="1"/>
      <protection/>
    </xf>
    <xf numFmtId="0" fontId="4" fillId="0" borderId="13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 wrapText="1"/>
    </xf>
    <xf numFmtId="164" fontId="6" fillId="0" borderId="12" xfId="0" applyNumberFormat="1" applyFont="1" applyFill="1" applyBorder="1" applyAlignment="1">
      <alignment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24" xfId="0" applyFont="1" applyFill="1" applyBorder="1" applyAlignment="1">
      <alignment/>
    </xf>
    <xf numFmtId="0" fontId="4" fillId="0" borderId="13" xfId="59" applyFont="1" applyFill="1" applyBorder="1" applyAlignment="1">
      <alignment wrapText="1"/>
      <protection/>
    </xf>
    <xf numFmtId="164" fontId="62" fillId="0" borderId="25" xfId="0" applyNumberFormat="1" applyFont="1" applyFill="1" applyBorder="1" applyAlignment="1">
      <alignment horizontal="center" textRotation="90"/>
    </xf>
    <xf numFmtId="0" fontId="17" fillId="0" borderId="12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/>
    </xf>
    <xf numFmtId="164" fontId="6" fillId="0" borderId="12" xfId="0" applyNumberFormat="1" applyFont="1" applyFill="1" applyBorder="1" applyAlignment="1">
      <alignment/>
    </xf>
    <xf numFmtId="164" fontId="6" fillId="0" borderId="13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center"/>
    </xf>
    <xf numFmtId="0" fontId="16" fillId="0" borderId="13" xfId="60" applyFont="1" applyFill="1" applyBorder="1" applyAlignment="1">
      <alignment horizontal="left" wrapText="1"/>
      <protection/>
    </xf>
    <xf numFmtId="0" fontId="3" fillId="0" borderId="26" xfId="0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left"/>
    </xf>
    <xf numFmtId="0" fontId="14" fillId="33" borderId="26" xfId="0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left"/>
    </xf>
    <xf numFmtId="164" fontId="6" fillId="0" borderId="19" xfId="0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16" fillId="0" borderId="12" xfId="60" applyFont="1" applyFill="1" applyBorder="1" applyAlignment="1">
      <alignment wrapText="1"/>
      <protection/>
    </xf>
    <xf numFmtId="164" fontId="62" fillId="0" borderId="25" xfId="0" applyNumberFormat="1" applyFont="1" applyFill="1" applyBorder="1" applyAlignment="1">
      <alignment horizontal="right" textRotation="90"/>
    </xf>
    <xf numFmtId="1" fontId="62" fillId="0" borderId="11" xfId="0" applyNumberFormat="1" applyFont="1" applyFill="1" applyBorder="1" applyAlignment="1">
      <alignment textRotation="90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4" fontId="63" fillId="0" borderId="19" xfId="0" applyNumberFormat="1" applyFont="1" applyFill="1" applyBorder="1" applyAlignment="1">
      <alignment/>
    </xf>
    <xf numFmtId="0" fontId="63" fillId="0" borderId="19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9" fillId="0" borderId="24" xfId="0" applyFont="1" applyFill="1" applyBorder="1" applyAlignment="1">
      <alignment/>
    </xf>
    <xf numFmtId="0" fontId="6" fillId="0" borderId="2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164" fontId="6" fillId="0" borderId="0" xfId="0" applyNumberFormat="1" applyFont="1" applyBorder="1" applyAlignment="1" quotePrefix="1">
      <alignment horizontal="left"/>
    </xf>
    <xf numFmtId="0" fontId="3" fillId="0" borderId="2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6" fillId="0" borderId="19" xfId="0" applyFont="1" applyBorder="1" applyAlignment="1">
      <alignment/>
    </xf>
    <xf numFmtId="0" fontId="3" fillId="0" borderId="19" xfId="0" applyFont="1" applyBorder="1" applyAlignment="1">
      <alignment/>
    </xf>
    <xf numFmtId="164" fontId="3" fillId="0" borderId="19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2" xfId="0" applyFont="1" applyBorder="1" applyAlignment="1" quotePrefix="1">
      <alignment/>
    </xf>
    <xf numFmtId="0" fontId="6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9" xfId="0" applyFont="1" applyBorder="1" applyAlignment="1" quotePrefix="1">
      <alignment horizontal="center" vertical="center"/>
    </xf>
    <xf numFmtId="0" fontId="64" fillId="0" borderId="13" xfId="0" applyFont="1" applyFill="1" applyBorder="1" applyAlignment="1">
      <alignment/>
    </xf>
    <xf numFmtId="1" fontId="62" fillId="0" borderId="14" xfId="0" applyNumberFormat="1" applyFont="1" applyFill="1" applyBorder="1" applyAlignment="1">
      <alignment horizontal="center" textRotation="90"/>
    </xf>
    <xf numFmtId="1" fontId="62" fillId="0" borderId="11" xfId="0" applyNumberFormat="1" applyFont="1" applyFill="1" applyBorder="1" applyAlignment="1">
      <alignment horizontal="center" textRotation="90"/>
    </xf>
    <xf numFmtId="164" fontId="4" fillId="0" borderId="19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 quotePrefix="1">
      <alignment horizontal="center"/>
    </xf>
    <xf numFmtId="164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 textRotation="9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anh sach nhap hoc" xfId="58"/>
    <cellStyle name="Normal_Sheet3" xfId="59"/>
    <cellStyle name="Normal_Xem_DS_TheoLo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93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rgb="FFFF0000"/>
      </font>
    </dxf>
    <dxf/>
    <dxf>
      <font>
        <b/>
        <i val="0"/>
        <color indexed="8"/>
      </font>
    </dxf>
    <dxf>
      <font>
        <b/>
        <i/>
        <color indexed="8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indexed="10"/>
      </font>
    </dxf>
    <dxf>
      <font>
        <b/>
        <i/>
        <color indexed="8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/>
        <color indexed="8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/>
        <color indexed="8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rgb="FFFF0000"/>
      </font>
    </dxf>
    <dxf/>
    <dxf>
      <font>
        <b/>
        <i val="0"/>
        <color indexed="8"/>
      </font>
    </dxf>
    <dxf>
      <font>
        <b/>
        <i/>
        <color indexed="8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indexed="10"/>
      </font>
    </dxf>
    <dxf>
      <font>
        <b/>
        <i/>
        <color indexed="8"/>
      </font>
    </dxf>
    <dxf>
      <font>
        <b/>
        <i val="0"/>
        <color rgb="FFFF0000"/>
      </font>
    </dxf>
    <dxf>
      <font>
        <b/>
        <i/>
        <color indexed="8"/>
      </font>
    </dxf>
    <dxf>
      <font>
        <b/>
        <i val="0"/>
        <color rgb="FFFF0000"/>
      </font>
    </dxf>
    <dxf>
      <font>
        <b/>
        <i/>
        <color indexed="8"/>
      </font>
    </dxf>
    <dxf>
      <font>
        <b/>
        <i val="0"/>
        <color rgb="FFFF0000"/>
      </font>
    </dxf>
    <dxf>
      <font>
        <b/>
        <i/>
        <color indexed="8"/>
      </font>
    </dxf>
    <dxf>
      <font>
        <b/>
        <i val="0"/>
        <color rgb="FFFF0000"/>
      </font>
    </dxf>
    <dxf>
      <font>
        <b/>
        <i/>
        <color indexed="8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/>
        <color indexed="8"/>
      </font>
    </dxf>
    <dxf>
      <font>
        <b/>
        <i val="0"/>
        <color rgb="FFFF0000"/>
      </font>
    </dxf>
    <dxf>
      <font>
        <b/>
        <i/>
        <color indexed="8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rgb="FFFF0000"/>
      </font>
    </dxf>
    <dxf/>
    <dxf>
      <font>
        <b/>
        <i val="0"/>
        <color indexed="8"/>
      </font>
    </dxf>
    <dxf>
      <font>
        <b/>
        <i/>
        <color indexed="8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rgb="FFFF0000"/>
      </font>
    </dxf>
    <dxf/>
    <dxf>
      <font>
        <b/>
        <i val="0"/>
        <color indexed="8"/>
      </font>
    </dxf>
    <dxf>
      <font>
        <b/>
        <i val="0"/>
      </font>
    </dxf>
    <dxf>
      <font>
        <b/>
        <i val="0"/>
        <color indexed="10"/>
      </font>
    </dxf>
    <dxf>
      <font>
        <b/>
        <i/>
        <color indexed="8"/>
      </font>
    </dxf>
    <dxf>
      <font>
        <b/>
        <i val="0"/>
        <color rgb="FFFF0000"/>
      </font>
    </dxf>
    <dxf>
      <font>
        <b/>
        <i/>
        <color indexed="8"/>
      </font>
    </dxf>
    <dxf>
      <font>
        <b/>
        <i val="0"/>
        <color rgb="FFFF0000"/>
      </font>
    </dxf>
    <dxf>
      <font>
        <b/>
        <i/>
        <color indexed="8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00"/>
      </font>
      <border/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</xdr:row>
      <xdr:rowOff>9525</xdr:rowOff>
    </xdr:from>
    <xdr:to>
      <xdr:col>2</xdr:col>
      <xdr:colOff>990600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561975" y="428625"/>
          <a:ext cx="1695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9</xdr:col>
      <xdr:colOff>695325</xdr:colOff>
      <xdr:row>2</xdr:row>
      <xdr:rowOff>19050</xdr:rowOff>
    </xdr:from>
    <xdr:to>
      <xdr:col>12</xdr:col>
      <xdr:colOff>85725</xdr:colOff>
      <xdr:row>2</xdr:row>
      <xdr:rowOff>19050</xdr:rowOff>
    </xdr:to>
    <xdr:sp>
      <xdr:nvSpPr>
        <xdr:cNvPr id="2" name="Straight Connector 3"/>
        <xdr:cNvSpPr>
          <a:spLocks/>
        </xdr:cNvSpPr>
      </xdr:nvSpPr>
      <xdr:spPr>
        <a:xfrm>
          <a:off x="5057775" y="438150"/>
          <a:ext cx="1962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</xdr:row>
      <xdr:rowOff>9525</xdr:rowOff>
    </xdr:from>
    <xdr:to>
      <xdr:col>2</xdr:col>
      <xdr:colOff>752475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742950" y="428625"/>
          <a:ext cx="1304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10</xdr:col>
      <xdr:colOff>38100</xdr:colOff>
      <xdr:row>2</xdr:row>
      <xdr:rowOff>9525</xdr:rowOff>
    </xdr:from>
    <xdr:to>
      <xdr:col>14</xdr:col>
      <xdr:colOff>66675</xdr:colOff>
      <xdr:row>2</xdr:row>
      <xdr:rowOff>9525</xdr:rowOff>
    </xdr:to>
    <xdr:sp>
      <xdr:nvSpPr>
        <xdr:cNvPr id="2" name="Straight Connector 4"/>
        <xdr:cNvSpPr>
          <a:spLocks/>
        </xdr:cNvSpPr>
      </xdr:nvSpPr>
      <xdr:spPr>
        <a:xfrm>
          <a:off x="4895850" y="428625"/>
          <a:ext cx="2200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zoomScale="84" zoomScaleNormal="84" zoomScalePageLayoutView="0" workbookViewId="0" topLeftCell="A1">
      <selection activeCell="A5" sqref="A5:N5"/>
    </sheetView>
  </sheetViews>
  <sheetFormatPr defaultColWidth="8.796875" defaultRowHeight="15"/>
  <cols>
    <col min="1" max="1" width="2.8984375" style="9" customWidth="1"/>
    <col min="2" max="2" width="8.8984375" style="20" customWidth="1"/>
    <col min="3" max="3" width="15.8984375" style="9" customWidth="1"/>
    <col min="4" max="4" width="8.59765625" style="9" customWidth="1"/>
    <col min="5" max="5" width="9.8984375" style="2" hidden="1" customWidth="1"/>
    <col min="6" max="8" width="10.8984375" style="2" hidden="1" customWidth="1"/>
    <col min="9" max="14" width="9" style="9" customWidth="1"/>
    <col min="15" max="15" width="0" style="9" hidden="1" customWidth="1"/>
    <col min="16" max="16384" width="9" style="9" customWidth="1"/>
  </cols>
  <sheetData>
    <row r="1" spans="1:20" ht="16.5">
      <c r="A1" s="184" t="s">
        <v>13</v>
      </c>
      <c r="B1" s="184"/>
      <c r="C1" s="184"/>
      <c r="D1" s="29"/>
      <c r="E1" s="29"/>
      <c r="F1" s="29"/>
      <c r="G1" s="29"/>
      <c r="H1" s="29"/>
      <c r="J1" s="182" t="s">
        <v>189</v>
      </c>
      <c r="K1" s="182"/>
      <c r="L1" s="182"/>
      <c r="M1" s="182"/>
      <c r="N1" s="182"/>
      <c r="O1" s="29"/>
      <c r="P1" s="29"/>
      <c r="Q1" s="29"/>
      <c r="R1" s="57"/>
      <c r="S1" s="57"/>
      <c r="T1" s="57"/>
    </row>
    <row r="2" spans="1:20" ht="16.5">
      <c r="A2" s="182" t="s">
        <v>68</v>
      </c>
      <c r="B2" s="182"/>
      <c r="C2" s="182"/>
      <c r="D2" s="104"/>
      <c r="E2" s="104"/>
      <c r="F2" s="104"/>
      <c r="G2" s="104"/>
      <c r="H2" s="104"/>
      <c r="J2" s="182" t="s">
        <v>190</v>
      </c>
      <c r="K2" s="182"/>
      <c r="L2" s="182"/>
      <c r="M2" s="182"/>
      <c r="N2" s="182"/>
      <c r="O2" s="104"/>
      <c r="P2" s="104"/>
      <c r="Q2" s="104"/>
      <c r="R2" s="57"/>
      <c r="S2" s="57"/>
      <c r="T2" s="57"/>
    </row>
    <row r="3" spans="1:20" ht="14.25" customHeight="1">
      <c r="A3" s="179"/>
      <c r="B3" s="179"/>
      <c r="C3" s="179"/>
      <c r="D3" s="59"/>
      <c r="E3" s="59"/>
      <c r="F3" s="59"/>
      <c r="G3" s="59"/>
      <c r="H3" s="59"/>
      <c r="I3" s="59"/>
      <c r="J3" s="56"/>
      <c r="K3" s="55"/>
      <c r="L3" s="57"/>
      <c r="M3" s="57"/>
      <c r="N3" s="57"/>
      <c r="O3" s="57"/>
      <c r="P3" s="57"/>
      <c r="Q3" s="57"/>
      <c r="R3" s="57"/>
      <c r="S3" s="57"/>
      <c r="T3" s="57"/>
    </row>
    <row r="4" spans="1:20" ht="24" customHeight="1">
      <c r="A4" s="183" t="s">
        <v>203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9"/>
      <c r="P4" s="19"/>
      <c r="Q4" s="19"/>
      <c r="R4" s="157"/>
      <c r="S4" s="1"/>
      <c r="T4" s="1"/>
    </row>
    <row r="5" spans="1:20" ht="24" customHeight="1">
      <c r="A5" s="182" t="s">
        <v>66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04"/>
      <c r="P5" s="104"/>
      <c r="Q5" s="104"/>
      <c r="R5" s="104"/>
      <c r="S5" s="104"/>
      <c r="T5" s="104"/>
    </row>
    <row r="6" spans="1:9" ht="24" customHeight="1">
      <c r="A6" s="16"/>
      <c r="B6" s="15"/>
      <c r="C6" s="16"/>
      <c r="D6" s="16"/>
      <c r="E6" s="14"/>
      <c r="F6" s="14"/>
      <c r="G6" s="14"/>
      <c r="H6" s="14"/>
      <c r="I6" s="16"/>
    </row>
    <row r="7" spans="1:14" ht="207" customHeight="1">
      <c r="A7" s="12" t="s">
        <v>1</v>
      </c>
      <c r="B7" s="75" t="s">
        <v>8</v>
      </c>
      <c r="C7" s="37" t="s">
        <v>9</v>
      </c>
      <c r="D7" s="37" t="s">
        <v>10</v>
      </c>
      <c r="E7" s="37" t="s">
        <v>11</v>
      </c>
      <c r="F7" s="37" t="s">
        <v>0</v>
      </c>
      <c r="G7" s="37" t="s">
        <v>20</v>
      </c>
      <c r="H7" s="37" t="s">
        <v>21</v>
      </c>
      <c r="I7" s="115" t="s">
        <v>3</v>
      </c>
      <c r="J7" s="115" t="s">
        <v>133</v>
      </c>
      <c r="K7" s="115" t="s">
        <v>134</v>
      </c>
      <c r="L7" s="115" t="s">
        <v>135</v>
      </c>
      <c r="M7" s="6" t="s">
        <v>205</v>
      </c>
      <c r="N7" s="6" t="s">
        <v>206</v>
      </c>
    </row>
    <row r="8" spans="1:14" ht="12.75">
      <c r="A8" s="35"/>
      <c r="B8" s="78"/>
      <c r="C8" s="43"/>
      <c r="D8" s="34"/>
      <c r="E8" s="39"/>
      <c r="F8" s="36"/>
      <c r="G8" s="36"/>
      <c r="H8" s="36"/>
      <c r="I8" s="63">
        <v>2</v>
      </c>
      <c r="J8" s="4">
        <v>2</v>
      </c>
      <c r="K8" s="3">
        <v>2</v>
      </c>
      <c r="L8" s="3">
        <v>2</v>
      </c>
      <c r="M8" s="3"/>
      <c r="N8" s="24"/>
    </row>
    <row r="9" spans="1:15" ht="15.75" customHeight="1">
      <c r="A9" s="79">
        <v>1</v>
      </c>
      <c r="B9" s="76" t="s">
        <v>44</v>
      </c>
      <c r="C9" s="77" t="s">
        <v>36</v>
      </c>
      <c r="D9" s="73" t="s">
        <v>37</v>
      </c>
      <c r="E9" s="76" t="s">
        <v>45</v>
      </c>
      <c r="F9" s="76" t="s">
        <v>31</v>
      </c>
      <c r="G9" s="76" t="s">
        <v>14</v>
      </c>
      <c r="H9" s="76" t="s">
        <v>15</v>
      </c>
      <c r="I9" s="50">
        <v>5</v>
      </c>
      <c r="J9" s="97">
        <v>6.2</v>
      </c>
      <c r="K9" s="54">
        <v>7.9</v>
      </c>
      <c r="L9" s="54">
        <v>6</v>
      </c>
      <c r="M9" s="54">
        <v>6.3</v>
      </c>
      <c r="N9" s="172" t="str">
        <f aca="true" t="shared" si="0" ref="N9:N14">IF(M9&gt;=9,"Xuất sắc",IF(M9&gt;=8,"Giỏi",IF(M9&gt;=7,"Khá",IF(M9&gt;=6,"TB khá",IF(M9&gt;=5,"TB","Yếu")))))</f>
        <v>TB khá</v>
      </c>
      <c r="O9" s="161">
        <f aca="true" t="shared" si="1" ref="O9:O14">ROUND(SUMPRODUCT(I9:L9,$I$8:$L$8)/SUM($I$8:$L$8),1)</f>
        <v>6.3</v>
      </c>
    </row>
    <row r="10" spans="1:15" ht="15.75" customHeight="1">
      <c r="A10" s="7">
        <v>2</v>
      </c>
      <c r="B10" s="65" t="s">
        <v>46</v>
      </c>
      <c r="C10" s="67" t="s">
        <v>47</v>
      </c>
      <c r="D10" s="66" t="s">
        <v>48</v>
      </c>
      <c r="E10" s="65" t="s">
        <v>49</v>
      </c>
      <c r="F10" s="65" t="s">
        <v>31</v>
      </c>
      <c r="G10" s="65" t="s">
        <v>14</v>
      </c>
      <c r="H10" s="65" t="s">
        <v>15</v>
      </c>
      <c r="I10" s="18">
        <v>5.8</v>
      </c>
      <c r="J10" s="5">
        <v>6.8</v>
      </c>
      <c r="K10" s="5">
        <v>8.9</v>
      </c>
      <c r="L10" s="5">
        <v>7</v>
      </c>
      <c r="M10" s="5">
        <v>7.1</v>
      </c>
      <c r="N10" s="172" t="str">
        <f t="shared" si="0"/>
        <v>Khá</v>
      </c>
      <c r="O10" s="161">
        <f t="shared" si="1"/>
        <v>7.1</v>
      </c>
    </row>
    <row r="11" spans="1:15" ht="15.75" customHeight="1">
      <c r="A11" s="7">
        <v>3</v>
      </c>
      <c r="B11" s="68" t="s">
        <v>50</v>
      </c>
      <c r="C11" s="69" t="s">
        <v>51</v>
      </c>
      <c r="D11" s="74" t="s">
        <v>52</v>
      </c>
      <c r="E11" s="68" t="s">
        <v>53</v>
      </c>
      <c r="F11" s="65" t="s">
        <v>31</v>
      </c>
      <c r="G11" s="65" t="s">
        <v>14</v>
      </c>
      <c r="H11" s="65" t="s">
        <v>15</v>
      </c>
      <c r="I11" s="18">
        <v>6.9</v>
      </c>
      <c r="J11" s="5">
        <v>6.6</v>
      </c>
      <c r="K11" s="5">
        <v>6.9</v>
      </c>
      <c r="L11" s="5">
        <v>6.8</v>
      </c>
      <c r="M11" s="5">
        <v>6.8</v>
      </c>
      <c r="N11" s="172" t="str">
        <f t="shared" si="0"/>
        <v>TB khá</v>
      </c>
      <c r="O11" s="161">
        <f t="shared" si="1"/>
        <v>6.8</v>
      </c>
    </row>
    <row r="12" spans="1:15" ht="15.75" customHeight="1">
      <c r="A12" s="7">
        <v>4</v>
      </c>
      <c r="B12" s="65" t="s">
        <v>54</v>
      </c>
      <c r="C12" s="67" t="s">
        <v>55</v>
      </c>
      <c r="D12" s="66" t="s">
        <v>56</v>
      </c>
      <c r="E12" s="65" t="s">
        <v>57</v>
      </c>
      <c r="F12" s="65" t="s">
        <v>31</v>
      </c>
      <c r="G12" s="65" t="s">
        <v>14</v>
      </c>
      <c r="H12" s="65" t="s">
        <v>15</v>
      </c>
      <c r="I12" s="18">
        <v>4.5</v>
      </c>
      <c r="J12" s="5">
        <v>6</v>
      </c>
      <c r="K12" s="5">
        <v>8.8</v>
      </c>
      <c r="L12" s="5">
        <v>5.7</v>
      </c>
      <c r="M12" s="5">
        <v>6.3</v>
      </c>
      <c r="N12" s="172" t="str">
        <f t="shared" si="0"/>
        <v>TB khá</v>
      </c>
      <c r="O12" s="161">
        <f t="shared" si="1"/>
        <v>6.3</v>
      </c>
    </row>
    <row r="13" spans="1:15" ht="15.75" customHeight="1">
      <c r="A13" s="7">
        <v>5</v>
      </c>
      <c r="B13" s="65" t="s">
        <v>58</v>
      </c>
      <c r="C13" s="67" t="s">
        <v>59</v>
      </c>
      <c r="D13" s="66" t="s">
        <v>60</v>
      </c>
      <c r="E13" s="65" t="s">
        <v>61</v>
      </c>
      <c r="F13" s="65" t="s">
        <v>31</v>
      </c>
      <c r="G13" s="65" t="s">
        <v>14</v>
      </c>
      <c r="H13" s="65" t="s">
        <v>15</v>
      </c>
      <c r="I13" s="18">
        <v>6</v>
      </c>
      <c r="J13" s="5">
        <v>5</v>
      </c>
      <c r="K13" s="5">
        <v>2.1</v>
      </c>
      <c r="L13" s="5">
        <v>5.2</v>
      </c>
      <c r="M13" s="5">
        <v>4.6</v>
      </c>
      <c r="N13" s="172" t="str">
        <f t="shared" si="0"/>
        <v>Yếu</v>
      </c>
      <c r="O13" s="161">
        <f t="shared" si="1"/>
        <v>4.6</v>
      </c>
    </row>
    <row r="14" spans="1:17" ht="15.75" customHeight="1">
      <c r="A14" s="8">
        <v>6</v>
      </c>
      <c r="B14" s="70" t="s">
        <v>62</v>
      </c>
      <c r="C14" s="72" t="s">
        <v>63</v>
      </c>
      <c r="D14" s="71" t="s">
        <v>64</v>
      </c>
      <c r="E14" s="70" t="s">
        <v>65</v>
      </c>
      <c r="F14" s="70" t="s">
        <v>31</v>
      </c>
      <c r="G14" s="70" t="s">
        <v>14</v>
      </c>
      <c r="H14" s="70" t="s">
        <v>15</v>
      </c>
      <c r="I14" s="23">
        <v>4.8</v>
      </c>
      <c r="J14" s="13">
        <v>5</v>
      </c>
      <c r="K14" s="13">
        <v>1.7</v>
      </c>
      <c r="L14" s="8">
        <v>5.2</v>
      </c>
      <c r="M14" s="173">
        <v>4.2</v>
      </c>
      <c r="N14" s="172" t="str">
        <f t="shared" si="0"/>
        <v>Yếu</v>
      </c>
      <c r="O14" s="161">
        <f t="shared" si="1"/>
        <v>4.2</v>
      </c>
      <c r="P14" s="40"/>
      <c r="Q14" s="40"/>
    </row>
    <row r="15" spans="1:14" ht="15.75" customHeight="1">
      <c r="A15" s="40"/>
      <c r="B15" s="9"/>
      <c r="C15" s="20"/>
      <c r="E15" s="9"/>
      <c r="I15" s="113"/>
      <c r="K15" s="158"/>
      <c r="L15" s="181" t="s">
        <v>219</v>
      </c>
      <c r="M15" s="181"/>
      <c r="N15" s="181"/>
    </row>
    <row r="16" spans="2:15" ht="16.5" customHeight="1">
      <c r="B16" s="180" t="s">
        <v>197</v>
      </c>
      <c r="C16" s="180"/>
      <c r="D16" s="180"/>
      <c r="E16" s="180"/>
      <c r="F16" s="180"/>
      <c r="G16" s="180"/>
      <c r="H16" s="180"/>
      <c r="I16" s="143"/>
      <c r="K16" s="146"/>
      <c r="L16" s="180" t="s">
        <v>204</v>
      </c>
      <c r="M16" s="180"/>
      <c r="N16" s="180"/>
      <c r="O16" s="146"/>
    </row>
    <row r="17" spans="2:14" ht="18" customHeight="1">
      <c r="B17" s="145"/>
      <c r="C17" s="141"/>
      <c r="D17" s="145"/>
      <c r="E17" s="145"/>
      <c r="F17" s="30"/>
      <c r="G17" s="30"/>
      <c r="H17" s="145"/>
      <c r="I17" s="143"/>
      <c r="L17" s="180" t="s">
        <v>198</v>
      </c>
      <c r="M17" s="180"/>
      <c r="N17" s="180"/>
    </row>
    <row r="18" spans="2:13" ht="18" customHeight="1">
      <c r="B18" s="145"/>
      <c r="C18" s="141"/>
      <c r="D18" s="145"/>
      <c r="E18" s="145"/>
      <c r="F18" s="30"/>
      <c r="G18" s="30"/>
      <c r="H18" s="145"/>
      <c r="I18" s="142"/>
      <c r="J18" s="145"/>
      <c r="K18" s="145"/>
      <c r="L18" s="144"/>
      <c r="M18" s="144"/>
    </row>
    <row r="19" spans="2:13" ht="18" customHeight="1">
      <c r="B19" s="145"/>
      <c r="C19" s="141"/>
      <c r="D19" s="145"/>
      <c r="E19" s="145"/>
      <c r="F19" s="30"/>
      <c r="G19" s="30"/>
      <c r="H19" s="145"/>
      <c r="I19" s="142"/>
      <c r="J19" s="145"/>
      <c r="K19" s="145"/>
      <c r="L19" s="144"/>
      <c r="M19" s="144"/>
    </row>
    <row r="20" spans="2:13" ht="15.75">
      <c r="B20" s="145"/>
      <c r="C20" s="141"/>
      <c r="D20" s="145"/>
      <c r="E20" s="145"/>
      <c r="F20" s="30"/>
      <c r="G20" s="30"/>
      <c r="H20" s="145"/>
      <c r="I20" s="142"/>
      <c r="J20" s="145"/>
      <c r="K20" s="145"/>
      <c r="L20" s="144"/>
      <c r="M20" s="144"/>
    </row>
    <row r="21" spans="2:14" ht="14.25">
      <c r="B21" s="180" t="s">
        <v>199</v>
      </c>
      <c r="C21" s="180"/>
      <c r="D21" s="180"/>
      <c r="E21" s="180"/>
      <c r="F21" s="180"/>
      <c r="G21" s="180"/>
      <c r="H21" s="180"/>
      <c r="I21" s="146"/>
      <c r="K21" s="146"/>
      <c r="L21" s="180" t="s">
        <v>200</v>
      </c>
      <c r="M21" s="180"/>
      <c r="N21" s="180"/>
    </row>
    <row r="22" spans="5:17" ht="16.5">
      <c r="E22" s="9"/>
      <c r="I22" s="111"/>
      <c r="J22" s="57"/>
      <c r="K22" s="57"/>
      <c r="L22" s="57"/>
      <c r="M22" s="57"/>
      <c r="N22" s="57"/>
      <c r="O22" s="57"/>
      <c r="P22" s="57"/>
      <c r="Q22" s="57"/>
    </row>
    <row r="23" spans="2:4" ht="16.5">
      <c r="B23" s="162" t="s">
        <v>207</v>
      </c>
      <c r="C23" s="163" t="s">
        <v>208</v>
      </c>
      <c r="D23" s="164" t="s">
        <v>209</v>
      </c>
    </row>
    <row r="24" spans="2:4" ht="15.75">
      <c r="B24" s="165" t="s">
        <v>210</v>
      </c>
      <c r="C24" s="166">
        <f>COUNTIF($N$9:$N$14,"Xuất sắc")</f>
        <v>0</v>
      </c>
      <c r="D24" s="167">
        <f aca="true" t="shared" si="2" ref="D24:D29">C24*100/6</f>
        <v>0</v>
      </c>
    </row>
    <row r="25" spans="2:4" ht="15.75">
      <c r="B25" s="168" t="s">
        <v>211</v>
      </c>
      <c r="C25" s="166">
        <f>COUNTIF($N$9:$N$14,"Giỏi")</f>
        <v>0</v>
      </c>
      <c r="D25" s="167">
        <f t="shared" si="2"/>
        <v>0</v>
      </c>
    </row>
    <row r="26" spans="2:4" ht="15.75">
      <c r="B26" s="169" t="s">
        <v>212</v>
      </c>
      <c r="C26" s="166">
        <f>COUNTIF($N$9:$N$14,"Khá")</f>
        <v>1</v>
      </c>
      <c r="D26" s="167">
        <f t="shared" si="2"/>
        <v>16.666666666666668</v>
      </c>
    </row>
    <row r="27" spans="2:4" ht="15.75">
      <c r="B27" s="169" t="s">
        <v>213</v>
      </c>
      <c r="C27" s="166">
        <f>COUNTIF($N$9:$N$14,"TB khá")</f>
        <v>3</v>
      </c>
      <c r="D27" s="167">
        <f t="shared" si="2"/>
        <v>50</v>
      </c>
    </row>
    <row r="28" spans="2:4" ht="15.75">
      <c r="B28" s="168" t="s">
        <v>214</v>
      </c>
      <c r="C28" s="166">
        <f>COUNTIF($N$9:$N$14,"TB")</f>
        <v>0</v>
      </c>
      <c r="D28" s="167">
        <f t="shared" si="2"/>
        <v>0</v>
      </c>
    </row>
    <row r="29" spans="2:4" ht="15.75">
      <c r="B29" s="170" t="s">
        <v>215</v>
      </c>
      <c r="C29" s="166">
        <f>COUNTIF($N$9:$N$14,"Yếu")</f>
        <v>2</v>
      </c>
      <c r="D29" s="167">
        <f t="shared" si="2"/>
        <v>33.333333333333336</v>
      </c>
    </row>
    <row r="30" spans="2:4" ht="15.75">
      <c r="B30" s="154" t="s">
        <v>216</v>
      </c>
      <c r="C30" s="171">
        <f>SUM(C24:C29)</f>
        <v>6</v>
      </c>
      <c r="D30" s="171">
        <f>SUM(D24:D29)</f>
        <v>100</v>
      </c>
    </row>
  </sheetData>
  <sheetProtection/>
  <mergeCells count="13">
    <mergeCell ref="J1:N1"/>
    <mergeCell ref="J2:N2"/>
    <mergeCell ref="A4:N4"/>
    <mergeCell ref="A5:N5"/>
    <mergeCell ref="A1:C1"/>
    <mergeCell ref="A2:C2"/>
    <mergeCell ref="A3:C3"/>
    <mergeCell ref="B16:H16"/>
    <mergeCell ref="B21:H21"/>
    <mergeCell ref="L15:N15"/>
    <mergeCell ref="L16:N16"/>
    <mergeCell ref="L17:N17"/>
    <mergeCell ref="L21:N21"/>
  </mergeCells>
  <conditionalFormatting sqref="K14 H9:I14 I23:M30 K9:M13">
    <cfRule type="cellIs" priority="121" dxfId="85" operator="lessThan" stopIfTrue="1">
      <formula>5</formula>
    </cfRule>
  </conditionalFormatting>
  <conditionalFormatting sqref="H9:H14">
    <cfRule type="cellIs" priority="124" dxfId="86" operator="lessThan" stopIfTrue="1">
      <formula>5</formula>
    </cfRule>
  </conditionalFormatting>
  <conditionalFormatting sqref="J9:J14">
    <cfRule type="cellIs" priority="22" dxfId="85" operator="lessThan" stopIfTrue="1">
      <formula>5</formula>
    </cfRule>
  </conditionalFormatting>
  <conditionalFormatting sqref="A2">
    <cfRule type="cellIs" priority="15" dxfId="87" operator="lessThan" stopIfTrue="1">
      <formula>5</formula>
    </cfRule>
  </conditionalFormatting>
  <conditionalFormatting sqref="O9:O14">
    <cfRule type="cellIs" priority="13" dxfId="85" operator="lessThan" stopIfTrue="1">
      <formula>5</formula>
    </cfRule>
  </conditionalFormatting>
  <conditionalFormatting sqref="O9:O14">
    <cfRule type="cellIs" priority="14" dxfId="87" operator="lessThan" stopIfTrue="1">
      <formula>5</formula>
    </cfRule>
  </conditionalFormatting>
  <conditionalFormatting sqref="N9:N14">
    <cfRule type="cellIs" priority="11" dxfId="85" operator="lessThan" stopIfTrue="1">
      <formula>5</formula>
    </cfRule>
  </conditionalFormatting>
  <conditionalFormatting sqref="N9:N14">
    <cfRule type="cellIs" priority="12" dxfId="87" operator="lessThan" stopIfTrue="1">
      <formula>5</formula>
    </cfRule>
  </conditionalFormatting>
  <conditionalFormatting sqref="N9:N14">
    <cfRule type="cellIs" priority="10" dxfId="88" operator="lessThan" stopIfTrue="1">
      <formula>5</formula>
    </cfRule>
  </conditionalFormatting>
  <conditionalFormatting sqref="N9:N14">
    <cfRule type="cellIs" priority="9" dxfId="86" operator="lessThan" stopIfTrue="1">
      <formula>5</formula>
    </cfRule>
  </conditionalFormatting>
  <conditionalFormatting sqref="N9:N14">
    <cfRule type="cellIs" priority="8" dxfId="89" operator="lessThan" stopIfTrue="1">
      <formula>5</formula>
    </cfRule>
  </conditionalFormatting>
  <conditionalFormatting sqref="N9:N14">
    <cfRule type="cellIs" priority="1" dxfId="1" operator="greaterThan" stopIfTrue="1">
      <formula>5</formula>
    </cfRule>
    <cfRule type="cellIs" priority="2" dxfId="85" operator="lessThan" stopIfTrue="1">
      <formula>5</formula>
    </cfRule>
    <cfRule type="cellIs" priority="3" dxfId="86" operator="greaterThan" stopIfTrue="1">
      <formula>5</formula>
    </cfRule>
    <cfRule type="cellIs" priority="4" dxfId="86" operator="greaterThan" stopIfTrue="1">
      <formula>5</formula>
    </cfRule>
    <cfRule type="cellIs" priority="5" dxfId="90" operator="greaterThan" stopIfTrue="1">
      <formula>5</formula>
    </cfRule>
    <cfRule type="cellIs" priority="6" dxfId="85" operator="greaterThan" stopIfTrue="1">
      <formula>5</formula>
    </cfRule>
    <cfRule type="cellIs" priority="7" dxfId="91" operator="greaterThan" stopIfTrue="1">
      <formula>5</formula>
    </cfRule>
  </conditionalFormatting>
  <printOptions/>
  <pageMargins left="0.26" right="0.16" top="0.37" bottom="0.42" header="0.27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="88" zoomScaleNormal="88" zoomScalePageLayoutView="0" workbookViewId="0" topLeftCell="A1">
      <pane xSplit="8" topLeftCell="I1" activePane="topRight" state="frozen"/>
      <selection pane="topLeft" activeCell="A2" sqref="A2"/>
      <selection pane="topRight" activeCell="C10" sqref="C10"/>
    </sheetView>
  </sheetViews>
  <sheetFormatPr defaultColWidth="8.796875" defaultRowHeight="15"/>
  <cols>
    <col min="1" max="1" width="3.3984375" style="25" customWidth="1"/>
    <col min="2" max="2" width="8.59765625" style="17" customWidth="1"/>
    <col min="3" max="3" width="14.59765625" style="1" customWidth="1"/>
    <col min="4" max="4" width="5.5" style="1" customWidth="1"/>
    <col min="5" max="5" width="15.5" style="1" hidden="1" customWidth="1"/>
    <col min="6" max="6" width="10.5" style="1" hidden="1" customWidth="1"/>
    <col min="7" max="7" width="9.8984375" style="1" hidden="1" customWidth="1"/>
    <col min="8" max="8" width="6.09765625" style="1" hidden="1" customWidth="1"/>
    <col min="9" max="14" width="7" style="25" customWidth="1"/>
    <col min="15" max="15" width="5.69921875" style="25" customWidth="1"/>
    <col min="16" max="16" width="7" style="1" customWidth="1"/>
    <col min="17" max="17" width="0" style="1" hidden="1" customWidth="1"/>
    <col min="18" max="16384" width="9" style="1" customWidth="1"/>
  </cols>
  <sheetData>
    <row r="1" spans="1:19" ht="16.5">
      <c r="A1" s="184" t="s">
        <v>13</v>
      </c>
      <c r="B1" s="184"/>
      <c r="C1" s="184"/>
      <c r="D1" s="29"/>
      <c r="E1" s="29"/>
      <c r="F1" s="29"/>
      <c r="G1" s="29"/>
      <c r="H1" s="29"/>
      <c r="I1" s="182" t="s">
        <v>189</v>
      </c>
      <c r="J1" s="182"/>
      <c r="K1" s="182"/>
      <c r="L1" s="182"/>
      <c r="M1" s="182"/>
      <c r="N1" s="182"/>
      <c r="O1" s="182"/>
      <c r="P1" s="182"/>
      <c r="Q1" s="57"/>
      <c r="R1" s="57"/>
      <c r="S1" s="57"/>
    </row>
    <row r="2" spans="1:19" ht="16.5">
      <c r="A2" s="182" t="s">
        <v>68</v>
      </c>
      <c r="B2" s="182"/>
      <c r="C2" s="182"/>
      <c r="D2" s="104"/>
      <c r="E2" s="104"/>
      <c r="F2" s="104"/>
      <c r="G2" s="104"/>
      <c r="H2" s="104"/>
      <c r="I2" s="182" t="s">
        <v>190</v>
      </c>
      <c r="J2" s="182"/>
      <c r="K2" s="182"/>
      <c r="L2" s="182"/>
      <c r="M2" s="182"/>
      <c r="N2" s="182"/>
      <c r="O2" s="182"/>
      <c r="P2" s="182"/>
      <c r="Q2" s="57"/>
      <c r="R2" s="57"/>
      <c r="S2" s="57"/>
    </row>
    <row r="3" spans="1:19" ht="16.5">
      <c r="A3" s="179"/>
      <c r="B3" s="179"/>
      <c r="C3" s="179"/>
      <c r="D3" s="59"/>
      <c r="E3" s="59"/>
      <c r="F3" s="59"/>
      <c r="G3" s="59"/>
      <c r="H3" s="59"/>
      <c r="I3" s="51"/>
      <c r="J3" s="58"/>
      <c r="K3" s="58"/>
      <c r="L3" s="58"/>
      <c r="M3" s="58"/>
      <c r="N3" s="58"/>
      <c r="O3" s="58"/>
      <c r="P3" s="57"/>
      <c r="Q3" s="57"/>
      <c r="R3" s="57"/>
      <c r="S3" s="57"/>
    </row>
    <row r="4" spans="1:17" ht="18.75" customHeight="1">
      <c r="A4" s="183" t="s">
        <v>203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57"/>
    </row>
    <row r="5" spans="1:19" ht="18.75" customHeight="1">
      <c r="A5" s="182" t="s">
        <v>67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04"/>
      <c r="R5" s="104"/>
      <c r="S5" s="104"/>
    </row>
    <row r="6" spans="1:15" ht="18.75" hidden="1">
      <c r="A6" s="185" t="s">
        <v>4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</row>
    <row r="7" spans="1:8" ht="15.75" hidden="1">
      <c r="A7" s="187"/>
      <c r="B7" s="187"/>
      <c r="C7" s="187"/>
      <c r="D7" s="187"/>
      <c r="E7" s="187"/>
      <c r="F7" s="187"/>
      <c r="G7" s="33"/>
      <c r="H7" s="33"/>
    </row>
    <row r="8" spans="1:16" ht="201" customHeight="1">
      <c r="A8" s="27" t="s">
        <v>1</v>
      </c>
      <c r="B8" s="26" t="s">
        <v>8</v>
      </c>
      <c r="C8" s="27" t="s">
        <v>9</v>
      </c>
      <c r="D8" s="27" t="s">
        <v>10</v>
      </c>
      <c r="E8" s="27" t="s">
        <v>11</v>
      </c>
      <c r="F8" s="27" t="s">
        <v>0</v>
      </c>
      <c r="G8" s="37" t="s">
        <v>20</v>
      </c>
      <c r="H8" s="37" t="s">
        <v>21</v>
      </c>
      <c r="I8" s="174" t="s">
        <v>136</v>
      </c>
      <c r="J8" s="174" t="s">
        <v>12</v>
      </c>
      <c r="K8" s="174" t="s">
        <v>6</v>
      </c>
      <c r="L8" s="174" t="s">
        <v>5</v>
      </c>
      <c r="M8" s="174" t="s">
        <v>7</v>
      </c>
      <c r="N8" s="175" t="s">
        <v>202</v>
      </c>
      <c r="O8" s="6" t="s">
        <v>205</v>
      </c>
      <c r="P8" s="6" t="s">
        <v>206</v>
      </c>
    </row>
    <row r="9" spans="1:16" ht="18" customHeight="1">
      <c r="A9" s="31"/>
      <c r="B9" s="32"/>
      <c r="C9" s="31"/>
      <c r="D9" s="31"/>
      <c r="E9" s="31"/>
      <c r="F9" s="31"/>
      <c r="G9" s="31"/>
      <c r="H9" s="31"/>
      <c r="I9" s="11">
        <v>1</v>
      </c>
      <c r="J9" s="11">
        <v>2</v>
      </c>
      <c r="K9" s="11">
        <v>4</v>
      </c>
      <c r="L9" s="11">
        <v>4</v>
      </c>
      <c r="M9" s="11">
        <v>4</v>
      </c>
      <c r="N9" s="133">
        <v>2</v>
      </c>
      <c r="O9" s="11"/>
      <c r="P9" s="81"/>
    </row>
    <row r="10" spans="1:17" ht="13.5" customHeight="1">
      <c r="A10" s="28">
        <v>1</v>
      </c>
      <c r="B10" s="90" t="s">
        <v>69</v>
      </c>
      <c r="C10" s="91" t="s">
        <v>70</v>
      </c>
      <c r="D10" s="92" t="s">
        <v>24</v>
      </c>
      <c r="E10" s="90" t="s">
        <v>89</v>
      </c>
      <c r="F10" s="90" t="s">
        <v>90</v>
      </c>
      <c r="G10" s="90" t="s">
        <v>19</v>
      </c>
      <c r="H10" s="90" t="s">
        <v>15</v>
      </c>
      <c r="I10" s="176">
        <v>6.2</v>
      </c>
      <c r="J10" s="48">
        <v>8.1</v>
      </c>
      <c r="K10" s="48">
        <v>7.6</v>
      </c>
      <c r="L10" s="47">
        <v>6.8</v>
      </c>
      <c r="M10" s="47">
        <v>8.5</v>
      </c>
      <c r="N10" s="48">
        <v>8.6</v>
      </c>
      <c r="O10" s="48">
        <v>7.7</v>
      </c>
      <c r="P10" s="172" t="str">
        <f aca="true" t="shared" si="0" ref="P10:P17">IF(O10&gt;=9,"Xuất sắc",IF(O10&gt;=8,"Giỏi",IF(O10&gt;=7,"Khá",IF(O10&gt;=6,"TB khá",IF(O10&gt;=5,"TB","Yếu")))))</f>
        <v>Khá</v>
      </c>
      <c r="Q10" s="161">
        <f>ROUND(SUMPRODUCT(I10:N10,$I$9:$N$9)/SUM($I$9:$N$9),1)</f>
        <v>7.7</v>
      </c>
    </row>
    <row r="11" spans="1:17" ht="13.5" customHeight="1">
      <c r="A11" s="28">
        <v>2</v>
      </c>
      <c r="B11" s="90" t="s">
        <v>71</v>
      </c>
      <c r="C11" s="91" t="s">
        <v>72</v>
      </c>
      <c r="D11" s="93" t="s">
        <v>73</v>
      </c>
      <c r="E11" s="90" t="s">
        <v>91</v>
      </c>
      <c r="F11" s="90" t="s">
        <v>31</v>
      </c>
      <c r="G11" s="90" t="s">
        <v>14</v>
      </c>
      <c r="H11" s="90" t="s">
        <v>15</v>
      </c>
      <c r="I11" s="22">
        <v>5.2</v>
      </c>
      <c r="J11" s="10">
        <v>1.5</v>
      </c>
      <c r="K11" s="10">
        <v>0</v>
      </c>
      <c r="L11" s="10">
        <v>5</v>
      </c>
      <c r="M11" s="41">
        <v>2.2</v>
      </c>
      <c r="N11" s="10">
        <v>0</v>
      </c>
      <c r="O11" s="10">
        <v>2.2</v>
      </c>
      <c r="P11" s="172" t="str">
        <f t="shared" si="0"/>
        <v>Yếu</v>
      </c>
      <c r="Q11" s="161">
        <f aca="true" t="shared" si="1" ref="Q11:Q17">ROUND(SUMPRODUCT(I11:N11,$I$9:$N$9)/SUM($I$9:$N$9),1)</f>
        <v>2.2</v>
      </c>
    </row>
    <row r="12" spans="1:17" ht="13.5" customHeight="1">
      <c r="A12" s="28">
        <v>3</v>
      </c>
      <c r="B12" s="90" t="s">
        <v>74</v>
      </c>
      <c r="C12" s="91" t="s">
        <v>75</v>
      </c>
      <c r="D12" s="93" t="s">
        <v>76</v>
      </c>
      <c r="E12" s="90" t="s">
        <v>92</v>
      </c>
      <c r="F12" s="90" t="s">
        <v>29</v>
      </c>
      <c r="G12" s="90" t="s">
        <v>14</v>
      </c>
      <c r="H12" s="90" t="s">
        <v>15</v>
      </c>
      <c r="I12" s="22">
        <v>6.5</v>
      </c>
      <c r="J12" s="10">
        <v>7.5</v>
      </c>
      <c r="K12" s="10">
        <v>7.9</v>
      </c>
      <c r="L12" s="41">
        <v>6.6</v>
      </c>
      <c r="M12" s="41">
        <v>8.6</v>
      </c>
      <c r="N12" s="10">
        <v>8.9</v>
      </c>
      <c r="O12" s="10">
        <v>7.7</v>
      </c>
      <c r="P12" s="172" t="str">
        <f t="shared" si="0"/>
        <v>Khá</v>
      </c>
      <c r="Q12" s="161">
        <f t="shared" si="1"/>
        <v>7.7</v>
      </c>
    </row>
    <row r="13" spans="1:17" ht="13.5" customHeight="1">
      <c r="A13" s="28">
        <v>4</v>
      </c>
      <c r="B13" s="90" t="s">
        <v>77</v>
      </c>
      <c r="C13" s="91" t="s">
        <v>78</v>
      </c>
      <c r="D13" s="93" t="s">
        <v>79</v>
      </c>
      <c r="E13" s="90" t="s">
        <v>93</v>
      </c>
      <c r="F13" s="90" t="s">
        <v>31</v>
      </c>
      <c r="G13" s="90" t="s">
        <v>14</v>
      </c>
      <c r="H13" s="90" t="s">
        <v>15</v>
      </c>
      <c r="I13" s="22">
        <v>7.2</v>
      </c>
      <c r="J13" s="10">
        <v>9</v>
      </c>
      <c r="K13" s="10">
        <v>8.6</v>
      </c>
      <c r="L13" s="41">
        <v>8.1</v>
      </c>
      <c r="M13" s="41">
        <v>9.4</v>
      </c>
      <c r="N13" s="10">
        <v>8.3</v>
      </c>
      <c r="O13" s="10">
        <v>8.6</v>
      </c>
      <c r="P13" s="172" t="str">
        <f t="shared" si="0"/>
        <v>Giỏi</v>
      </c>
      <c r="Q13" s="161">
        <f t="shared" si="1"/>
        <v>8.6</v>
      </c>
    </row>
    <row r="14" spans="1:17" ht="13.5" customHeight="1">
      <c r="A14" s="28">
        <v>5</v>
      </c>
      <c r="B14" s="41" t="s">
        <v>80</v>
      </c>
      <c r="C14" s="159" t="s">
        <v>81</v>
      </c>
      <c r="D14" s="160" t="s">
        <v>82</v>
      </c>
      <c r="E14" s="90" t="s">
        <v>94</v>
      </c>
      <c r="F14" s="90" t="s">
        <v>31</v>
      </c>
      <c r="G14" s="90" t="s">
        <v>14</v>
      </c>
      <c r="H14" s="90" t="s">
        <v>15</v>
      </c>
      <c r="I14" s="22">
        <v>5.2</v>
      </c>
      <c r="J14" s="10">
        <v>5.1</v>
      </c>
      <c r="K14" s="10">
        <v>5.3</v>
      </c>
      <c r="L14" s="41">
        <v>3.8</v>
      </c>
      <c r="M14" s="41">
        <v>6.1</v>
      </c>
      <c r="N14" s="10">
        <v>5.1</v>
      </c>
      <c r="O14" s="10">
        <v>5.1</v>
      </c>
      <c r="P14" s="172" t="str">
        <f t="shared" si="0"/>
        <v>TB</v>
      </c>
      <c r="Q14" s="161">
        <f t="shared" si="1"/>
        <v>5.1</v>
      </c>
    </row>
    <row r="15" spans="1:17" ht="13.5" customHeight="1">
      <c r="A15" s="28">
        <v>6</v>
      </c>
      <c r="B15" s="90" t="s">
        <v>84</v>
      </c>
      <c r="C15" s="91" t="s">
        <v>85</v>
      </c>
      <c r="D15" s="93" t="s">
        <v>30</v>
      </c>
      <c r="E15" s="90" t="s">
        <v>95</v>
      </c>
      <c r="F15" s="90" t="s">
        <v>31</v>
      </c>
      <c r="G15" s="94" t="s">
        <v>19</v>
      </c>
      <c r="H15" s="90" t="s">
        <v>15</v>
      </c>
      <c r="I15" s="22">
        <v>6.2</v>
      </c>
      <c r="J15" s="10">
        <v>8.1</v>
      </c>
      <c r="K15" s="10">
        <v>6.7</v>
      </c>
      <c r="L15" s="41">
        <v>4.2</v>
      </c>
      <c r="M15" s="41">
        <v>6.8</v>
      </c>
      <c r="N15" s="10">
        <v>8.1</v>
      </c>
      <c r="O15" s="10">
        <v>6.4</v>
      </c>
      <c r="P15" s="172" t="str">
        <f t="shared" si="0"/>
        <v>TB khá</v>
      </c>
      <c r="Q15" s="161">
        <f t="shared" si="1"/>
        <v>6.4</v>
      </c>
    </row>
    <row r="16" spans="1:17" ht="13.5" customHeight="1">
      <c r="A16" s="28">
        <v>7</v>
      </c>
      <c r="B16" s="94" t="s">
        <v>86</v>
      </c>
      <c r="C16" s="96" t="s">
        <v>87</v>
      </c>
      <c r="D16" s="95" t="s">
        <v>88</v>
      </c>
      <c r="E16" s="94" t="s">
        <v>96</v>
      </c>
      <c r="F16" s="94" t="s">
        <v>38</v>
      </c>
      <c r="G16" s="94" t="s">
        <v>19</v>
      </c>
      <c r="H16" s="94" t="s">
        <v>15</v>
      </c>
      <c r="I16" s="22">
        <v>5.9</v>
      </c>
      <c r="J16" s="10">
        <v>7.5</v>
      </c>
      <c r="K16" s="10">
        <v>6.9</v>
      </c>
      <c r="L16" s="22">
        <v>4.2</v>
      </c>
      <c r="M16" s="22">
        <v>7.4</v>
      </c>
      <c r="N16" s="10">
        <v>6.7</v>
      </c>
      <c r="O16" s="22">
        <v>6.4</v>
      </c>
      <c r="P16" s="172" t="str">
        <f t="shared" si="0"/>
        <v>TB khá</v>
      </c>
      <c r="Q16" s="161">
        <f t="shared" si="1"/>
        <v>6.4</v>
      </c>
    </row>
    <row r="17" spans="1:17" ht="13.5" customHeight="1">
      <c r="A17" s="31">
        <v>8</v>
      </c>
      <c r="B17" s="109" t="s">
        <v>145</v>
      </c>
      <c r="C17" s="8" t="s">
        <v>106</v>
      </c>
      <c r="D17" s="8" t="s">
        <v>195</v>
      </c>
      <c r="E17" s="8"/>
      <c r="F17" s="8"/>
      <c r="G17" s="8"/>
      <c r="H17" s="8"/>
      <c r="I17" s="49">
        <v>2.5</v>
      </c>
      <c r="J17" s="38">
        <v>5.7</v>
      </c>
      <c r="K17" s="38">
        <v>6.4</v>
      </c>
      <c r="L17" s="38">
        <v>0</v>
      </c>
      <c r="M17" s="10">
        <v>6.5</v>
      </c>
      <c r="N17" s="38">
        <v>2.7</v>
      </c>
      <c r="O17" s="177">
        <v>4.2</v>
      </c>
      <c r="P17" s="172" t="str">
        <f t="shared" si="0"/>
        <v>Yếu</v>
      </c>
      <c r="Q17" s="161">
        <f t="shared" si="1"/>
        <v>4.2</v>
      </c>
    </row>
    <row r="18" spans="2:17" ht="15.75">
      <c r="B18" s="145"/>
      <c r="C18" s="143"/>
      <c r="D18" s="145"/>
      <c r="E18" s="145"/>
      <c r="F18" s="141"/>
      <c r="G18" s="141"/>
      <c r="H18" s="141"/>
      <c r="I18" s="141"/>
      <c r="J18" s="147"/>
      <c r="K18" s="147"/>
      <c r="M18" s="186" t="s">
        <v>218</v>
      </c>
      <c r="N18" s="186"/>
      <c r="O18" s="186"/>
      <c r="P18" s="186"/>
      <c r="Q18" s="145"/>
    </row>
    <row r="19" spans="2:17" ht="15.75">
      <c r="B19" s="180" t="s">
        <v>197</v>
      </c>
      <c r="C19" s="180"/>
      <c r="D19" s="180"/>
      <c r="E19" s="180"/>
      <c r="F19" s="180"/>
      <c r="G19" s="180"/>
      <c r="H19" s="180"/>
      <c r="I19" s="141"/>
      <c r="J19" s="147"/>
      <c r="K19" s="147"/>
      <c r="L19" s="141"/>
      <c r="M19" s="180" t="s">
        <v>196</v>
      </c>
      <c r="N19" s="180"/>
      <c r="O19" s="180"/>
      <c r="P19" s="180"/>
      <c r="Q19" s="145"/>
    </row>
    <row r="20" spans="2:17" ht="16.5" customHeight="1">
      <c r="B20" s="145"/>
      <c r="C20" s="141"/>
      <c r="D20" s="141"/>
      <c r="E20" s="145"/>
      <c r="F20" s="145"/>
      <c r="G20" s="30"/>
      <c r="H20" s="30"/>
      <c r="I20" s="178"/>
      <c r="J20" s="147"/>
      <c r="K20" s="147"/>
      <c r="M20" s="180" t="s">
        <v>198</v>
      </c>
      <c r="N20" s="180"/>
      <c r="O20" s="180"/>
      <c r="P20" s="180"/>
      <c r="Q20" s="145"/>
    </row>
    <row r="21" spans="2:17" ht="15.75">
      <c r="B21" s="145"/>
      <c r="C21" s="141"/>
      <c r="D21" s="141"/>
      <c r="E21" s="145"/>
      <c r="F21" s="145"/>
      <c r="G21" s="30"/>
      <c r="H21" s="30"/>
      <c r="I21" s="178"/>
      <c r="J21" s="147"/>
      <c r="K21" s="147"/>
      <c r="L21" s="141"/>
      <c r="M21" s="141"/>
      <c r="N21" s="141"/>
      <c r="O21" s="141"/>
      <c r="P21" s="145"/>
      <c r="Q21" s="145"/>
    </row>
    <row r="22" spans="2:17" ht="15.75">
      <c r="B22" s="145"/>
      <c r="C22" s="141"/>
      <c r="D22" s="141"/>
      <c r="E22" s="145"/>
      <c r="F22" s="145"/>
      <c r="G22" s="30"/>
      <c r="H22" s="30"/>
      <c r="I22" s="178"/>
      <c r="J22" s="147"/>
      <c r="K22" s="147"/>
      <c r="L22" s="141"/>
      <c r="M22" s="141"/>
      <c r="N22" s="141"/>
      <c r="O22" s="141"/>
      <c r="P22" s="145"/>
      <c r="Q22" s="145"/>
    </row>
    <row r="23" spans="2:17" ht="15.75">
      <c r="B23" s="145"/>
      <c r="C23" s="141"/>
      <c r="D23" s="141"/>
      <c r="E23" s="145"/>
      <c r="F23" s="145"/>
      <c r="G23" s="30"/>
      <c r="H23" s="30"/>
      <c r="I23" s="178"/>
      <c r="J23" s="147"/>
      <c r="K23" s="147"/>
      <c r="L23" s="141"/>
      <c r="M23" s="141"/>
      <c r="N23" s="141"/>
      <c r="O23" s="141"/>
      <c r="P23" s="145"/>
      <c r="Q23" s="145"/>
    </row>
    <row r="24" spans="2:17" ht="16.5" customHeight="1">
      <c r="B24" s="180" t="s">
        <v>199</v>
      </c>
      <c r="C24" s="180"/>
      <c r="D24" s="180"/>
      <c r="E24" s="180"/>
      <c r="F24" s="180"/>
      <c r="G24" s="180"/>
      <c r="H24" s="180"/>
      <c r="I24" s="156"/>
      <c r="J24" s="147"/>
      <c r="K24" s="147"/>
      <c r="M24" s="180" t="s">
        <v>200</v>
      </c>
      <c r="N24" s="180"/>
      <c r="O24" s="180"/>
      <c r="P24" s="180"/>
      <c r="Q24" s="145"/>
    </row>
    <row r="25" spans="2:16" ht="16.5">
      <c r="B25" s="57"/>
      <c r="C25" s="57"/>
      <c r="D25" s="9"/>
      <c r="E25" s="9"/>
      <c r="F25" s="2"/>
      <c r="G25" s="2"/>
      <c r="H25" s="2"/>
      <c r="I25" s="2"/>
      <c r="J25" s="58"/>
      <c r="K25" s="58"/>
      <c r="L25" s="58"/>
      <c r="M25" s="58"/>
      <c r="N25" s="58"/>
      <c r="O25" s="58"/>
      <c r="P25" s="57"/>
    </row>
    <row r="26" spans="2:4" ht="16.5">
      <c r="B26" s="162" t="s">
        <v>207</v>
      </c>
      <c r="C26" s="163" t="s">
        <v>208</v>
      </c>
      <c r="D26" s="164" t="s">
        <v>209</v>
      </c>
    </row>
    <row r="27" spans="2:4" ht="15.75">
      <c r="B27" s="165" t="s">
        <v>210</v>
      </c>
      <c r="C27" s="166">
        <f>COUNTIF($P$10:$P$17,"Xuất sắc")</f>
        <v>0</v>
      </c>
      <c r="D27" s="167">
        <f aca="true" t="shared" si="2" ref="D27:D32">C27*100/8</f>
        <v>0</v>
      </c>
    </row>
    <row r="28" spans="2:4" ht="15.75">
      <c r="B28" s="168" t="s">
        <v>211</v>
      </c>
      <c r="C28" s="166">
        <f>COUNTIF($P$10:$P$17,"GIỏi")</f>
        <v>1</v>
      </c>
      <c r="D28" s="167">
        <f t="shared" si="2"/>
        <v>12.5</v>
      </c>
    </row>
    <row r="29" spans="2:4" ht="15.75">
      <c r="B29" s="169" t="s">
        <v>212</v>
      </c>
      <c r="C29" s="166">
        <f>COUNTIF($P$10:$P$17,"Khá")</f>
        <v>2</v>
      </c>
      <c r="D29" s="167">
        <f t="shared" si="2"/>
        <v>25</v>
      </c>
    </row>
    <row r="30" spans="2:4" ht="15.75">
      <c r="B30" s="169" t="s">
        <v>213</v>
      </c>
      <c r="C30" s="166">
        <f>COUNTIF($P$10:$P$17,"TB khá")</f>
        <v>2</v>
      </c>
      <c r="D30" s="167">
        <f t="shared" si="2"/>
        <v>25</v>
      </c>
    </row>
    <row r="31" spans="2:4" ht="15.75">
      <c r="B31" s="168" t="s">
        <v>214</v>
      </c>
      <c r="C31" s="166">
        <f>COUNTIF($P$10:$P$17,"TB")</f>
        <v>1</v>
      </c>
      <c r="D31" s="167">
        <f t="shared" si="2"/>
        <v>12.5</v>
      </c>
    </row>
    <row r="32" spans="2:4" ht="15.75">
      <c r="B32" s="170" t="s">
        <v>215</v>
      </c>
      <c r="C32" s="166">
        <f>COUNTIF($P$10:$P$17,"Yếu")</f>
        <v>2</v>
      </c>
      <c r="D32" s="167">
        <f t="shared" si="2"/>
        <v>25</v>
      </c>
    </row>
    <row r="33" spans="2:4" ht="15.75">
      <c r="B33" s="154" t="s">
        <v>216</v>
      </c>
      <c r="C33" s="171">
        <f>SUM(C27:C32)</f>
        <v>8</v>
      </c>
      <c r="D33" s="171">
        <f>SUM(D27:D32)</f>
        <v>100</v>
      </c>
    </row>
  </sheetData>
  <sheetProtection/>
  <mergeCells count="15">
    <mergeCell ref="M19:P19"/>
    <mergeCell ref="M20:P20"/>
    <mergeCell ref="M18:P18"/>
    <mergeCell ref="A7:F7"/>
    <mergeCell ref="A4:P4"/>
    <mergeCell ref="I1:P1"/>
    <mergeCell ref="I2:P2"/>
    <mergeCell ref="A6:O6"/>
    <mergeCell ref="A1:C1"/>
    <mergeCell ref="B19:H19"/>
    <mergeCell ref="B24:H24"/>
    <mergeCell ref="M24:P24"/>
    <mergeCell ref="A2:C2"/>
    <mergeCell ref="A3:C3"/>
    <mergeCell ref="A5:P5"/>
  </mergeCells>
  <conditionalFormatting sqref="F9:H9 D9 C16:H16 J16:N16 D10:H15 P10:P17">
    <cfRule type="cellIs" priority="143" dxfId="88" operator="lessThan" stopIfTrue="1">
      <formula>5</formula>
    </cfRule>
  </conditionalFormatting>
  <conditionalFormatting sqref="O16 C16:H16 P10:P17">
    <cfRule type="cellIs" priority="142" dxfId="86" operator="lessThan" stopIfTrue="1">
      <formula>5</formula>
    </cfRule>
  </conditionalFormatting>
  <conditionalFormatting sqref="C16:H16 C10:F16 J10:O16 P10:Q17">
    <cfRule type="cellIs" priority="141" dxfId="85" operator="lessThan" stopIfTrue="1">
      <formula>5</formula>
    </cfRule>
  </conditionalFormatting>
  <conditionalFormatting sqref="I10:I17">
    <cfRule type="cellIs" priority="79" dxfId="90" operator="lessThan" stopIfTrue="1">
      <formula>5</formula>
    </cfRule>
  </conditionalFormatting>
  <conditionalFormatting sqref="L17:M17">
    <cfRule type="cellIs" priority="18" dxfId="85" operator="lessThan" stopIfTrue="1">
      <formula>5</formula>
    </cfRule>
  </conditionalFormatting>
  <conditionalFormatting sqref="A2 P10:Q17">
    <cfRule type="cellIs" priority="17" dxfId="87" operator="lessThan" stopIfTrue="1">
      <formula>5</formula>
    </cfRule>
  </conditionalFormatting>
  <conditionalFormatting sqref="P10:P17">
    <cfRule type="cellIs" priority="10" dxfId="89" operator="lessThan" stopIfTrue="1">
      <formula>5</formula>
    </cfRule>
  </conditionalFormatting>
  <conditionalFormatting sqref="P10:P17">
    <cfRule type="cellIs" priority="3" dxfId="1" operator="greaterThan" stopIfTrue="1">
      <formula>5</formula>
    </cfRule>
    <cfRule type="cellIs" priority="4" dxfId="85" operator="lessThan" stopIfTrue="1">
      <formula>5</formula>
    </cfRule>
    <cfRule type="cellIs" priority="5" dxfId="86" operator="greaterThan" stopIfTrue="1">
      <formula>5</formula>
    </cfRule>
    <cfRule type="cellIs" priority="6" dxfId="86" operator="greaterThan" stopIfTrue="1">
      <formula>5</formula>
    </cfRule>
    <cfRule type="cellIs" priority="7" dxfId="90" operator="greaterThan" stopIfTrue="1">
      <formula>5</formula>
    </cfRule>
    <cfRule type="cellIs" priority="8" dxfId="85" operator="greaterThan" stopIfTrue="1">
      <formula>5</formula>
    </cfRule>
    <cfRule type="cellIs" priority="9" dxfId="91" operator="greaterThan" stopIfTrue="1">
      <formula>5</formula>
    </cfRule>
  </conditionalFormatting>
  <conditionalFormatting sqref="O17">
    <cfRule type="cellIs" priority="1" dxfId="85" operator="lessThan" stopIfTrue="1">
      <formula>5</formula>
    </cfRule>
  </conditionalFormatting>
  <conditionalFormatting sqref="O17">
    <cfRule type="cellIs" priority="2" dxfId="87" operator="lessThan" stopIfTrue="1">
      <formula>5</formula>
    </cfRule>
  </conditionalFormatting>
  <printOptions/>
  <pageMargins left="0.24" right="0.15" top="0.28" bottom="0.2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M3" sqref="M3"/>
    </sheetView>
  </sheetViews>
  <sheetFormatPr defaultColWidth="8.8984375" defaultRowHeight="15"/>
  <cols>
    <col min="1" max="1" width="2.8984375" style="57" customWidth="1"/>
    <col min="2" max="2" width="10.3984375" style="57" customWidth="1"/>
    <col min="3" max="3" width="17" style="57" customWidth="1"/>
    <col min="4" max="4" width="6.5" style="57" customWidth="1"/>
    <col min="5" max="5" width="10" style="57" hidden="1" customWidth="1"/>
    <col min="6" max="6" width="10" style="58" hidden="1" customWidth="1"/>
    <col min="7" max="7" width="8.09765625" style="57" hidden="1" customWidth="1"/>
    <col min="8" max="8" width="8.3984375" style="57" hidden="1" customWidth="1"/>
    <col min="9" max="13" width="9" style="57" customWidth="1"/>
    <col min="14" max="14" width="7.09765625" style="57" customWidth="1"/>
    <col min="15" max="15" width="8.8984375" style="57" hidden="1" customWidth="1"/>
    <col min="16" max="16" width="0" style="57" hidden="1" customWidth="1"/>
    <col min="17" max="16384" width="8.8984375" style="57" customWidth="1"/>
  </cols>
  <sheetData>
    <row r="1" spans="1:16" ht="16.5">
      <c r="A1" s="184" t="s">
        <v>13</v>
      </c>
      <c r="B1" s="184"/>
      <c r="C1" s="184"/>
      <c r="D1" s="29"/>
      <c r="E1" s="29"/>
      <c r="F1" s="29"/>
      <c r="G1" s="29"/>
      <c r="H1" s="29"/>
      <c r="I1" s="182" t="s">
        <v>189</v>
      </c>
      <c r="J1" s="182"/>
      <c r="K1" s="182"/>
      <c r="L1" s="182"/>
      <c r="M1" s="182"/>
      <c r="N1" s="182"/>
      <c r="O1" s="182"/>
      <c r="P1" s="182"/>
    </row>
    <row r="2" spans="1:16" ht="16.5">
      <c r="A2" s="182" t="s">
        <v>68</v>
      </c>
      <c r="B2" s="182"/>
      <c r="C2" s="182"/>
      <c r="D2" s="104"/>
      <c r="E2" s="104"/>
      <c r="F2" s="104"/>
      <c r="G2" s="104"/>
      <c r="H2" s="104"/>
      <c r="I2" s="182" t="s">
        <v>190</v>
      </c>
      <c r="J2" s="182"/>
      <c r="K2" s="182"/>
      <c r="L2" s="182"/>
      <c r="M2" s="182"/>
      <c r="N2" s="182"/>
      <c r="O2" s="182"/>
      <c r="P2" s="182"/>
    </row>
    <row r="3" spans="1:11" ht="14.25" customHeight="1">
      <c r="A3" s="179"/>
      <c r="B3" s="179"/>
      <c r="C3" s="179"/>
      <c r="D3" s="59"/>
      <c r="E3" s="59"/>
      <c r="F3" s="59"/>
      <c r="G3" s="59"/>
      <c r="H3" s="59"/>
      <c r="I3" s="59"/>
      <c r="J3" s="56"/>
      <c r="K3" s="55"/>
    </row>
    <row r="4" spans="1:19" ht="22.5" customHeight="1">
      <c r="A4" s="183" t="s">
        <v>203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9"/>
      <c r="P4" s="19"/>
      <c r="Q4" s="157"/>
      <c r="R4" s="1"/>
      <c r="S4" s="1"/>
    </row>
    <row r="5" spans="1:19" ht="24" customHeight="1">
      <c r="A5" s="188" t="s">
        <v>107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04"/>
      <c r="P5" s="104"/>
      <c r="Q5" s="104"/>
      <c r="R5" s="104"/>
      <c r="S5" s="104"/>
    </row>
    <row r="6" spans="1:16" ht="192" customHeight="1">
      <c r="A6" s="43" t="s">
        <v>1</v>
      </c>
      <c r="B6" s="21" t="s">
        <v>8</v>
      </c>
      <c r="C6" s="21" t="s">
        <v>9</v>
      </c>
      <c r="D6" s="21" t="s">
        <v>10</v>
      </c>
      <c r="E6" s="21" t="s">
        <v>11</v>
      </c>
      <c r="F6" s="21" t="s">
        <v>39</v>
      </c>
      <c r="G6" s="21" t="s">
        <v>0</v>
      </c>
      <c r="H6" s="21" t="s">
        <v>21</v>
      </c>
      <c r="I6" s="140" t="s">
        <v>40</v>
      </c>
      <c r="J6" s="140" t="s">
        <v>139</v>
      </c>
      <c r="K6" s="140" t="s">
        <v>140</v>
      </c>
      <c r="L6" s="115" t="s">
        <v>142</v>
      </c>
      <c r="M6" s="6" t="s">
        <v>205</v>
      </c>
      <c r="N6" s="6" t="s">
        <v>206</v>
      </c>
      <c r="O6" s="46"/>
      <c r="P6" s="46"/>
    </row>
    <row r="7" spans="1:14" ht="16.5">
      <c r="A7" s="105"/>
      <c r="B7" s="105"/>
      <c r="C7" s="105"/>
      <c r="D7" s="105"/>
      <c r="E7" s="105"/>
      <c r="F7" s="106"/>
      <c r="G7" s="105"/>
      <c r="H7" s="105"/>
      <c r="I7" s="64">
        <v>2</v>
      </c>
      <c r="J7" s="64">
        <v>3</v>
      </c>
      <c r="K7" s="64">
        <v>2</v>
      </c>
      <c r="L7" s="64">
        <v>2</v>
      </c>
      <c r="M7" s="64"/>
      <c r="N7" s="60"/>
    </row>
    <row r="8" spans="1:16" ht="18" customHeight="1">
      <c r="A8" s="53">
        <v>1</v>
      </c>
      <c r="B8" s="86" t="s">
        <v>108</v>
      </c>
      <c r="C8" s="87" t="s">
        <v>109</v>
      </c>
      <c r="D8" s="87" t="s">
        <v>16</v>
      </c>
      <c r="E8" s="80" t="s">
        <v>110</v>
      </c>
      <c r="F8" s="80" t="s">
        <v>31</v>
      </c>
      <c r="G8" s="80" t="s">
        <v>14</v>
      </c>
      <c r="H8" s="80" t="s">
        <v>15</v>
      </c>
      <c r="I8" s="118">
        <v>6</v>
      </c>
      <c r="J8" s="118">
        <v>7.4</v>
      </c>
      <c r="K8" s="118">
        <v>5.7</v>
      </c>
      <c r="L8" s="118">
        <v>6.7</v>
      </c>
      <c r="M8" s="118">
        <v>6.6</v>
      </c>
      <c r="N8" s="172" t="str">
        <f aca="true" t="shared" si="0" ref="N8:N19">IF(M8&gt;=9,"Xuất sắc",IF(M8&gt;=8,"Giỏi",IF(M8&gt;=7,"Khá",IF(M8&gt;=6,"TB khá",IF(M8&gt;=5,"TB","Yếu")))))</f>
        <v>TB khá</v>
      </c>
      <c r="O8" s="57" t="s">
        <v>41</v>
      </c>
      <c r="P8" s="161">
        <f>ROUND(SUMPRODUCT(I8:L8,$I$7:$L$7)/SUM($I$7:$L$7),1)</f>
        <v>6.6</v>
      </c>
    </row>
    <row r="9" spans="1:16" ht="18" customHeight="1">
      <c r="A9" s="45">
        <v>2</v>
      </c>
      <c r="B9" s="88" t="s">
        <v>111</v>
      </c>
      <c r="C9" s="89" t="s">
        <v>112</v>
      </c>
      <c r="D9" s="89" t="s">
        <v>201</v>
      </c>
      <c r="E9" s="65" t="s">
        <v>113</v>
      </c>
      <c r="F9" s="65" t="s">
        <v>34</v>
      </c>
      <c r="G9" s="65" t="s">
        <v>14</v>
      </c>
      <c r="H9" s="65" t="s">
        <v>15</v>
      </c>
      <c r="I9" s="110">
        <v>5.6</v>
      </c>
      <c r="J9" s="110">
        <v>6.4</v>
      </c>
      <c r="K9" s="110">
        <v>5.6</v>
      </c>
      <c r="L9" s="110">
        <v>5.1</v>
      </c>
      <c r="M9" s="110">
        <v>5.8</v>
      </c>
      <c r="N9" s="172" t="str">
        <f t="shared" si="0"/>
        <v>TB</v>
      </c>
      <c r="O9" s="57" t="s">
        <v>42</v>
      </c>
      <c r="P9" s="161">
        <f aca="true" t="shared" si="1" ref="P9:P19">ROUND(SUMPRODUCT(I9:L9,$I$7:$L$7)/SUM($I$7:$L$7),1)</f>
        <v>5.8</v>
      </c>
    </row>
    <row r="10" spans="1:16" ht="18" customHeight="1">
      <c r="A10" s="45">
        <v>3</v>
      </c>
      <c r="B10" s="88" t="s">
        <v>114</v>
      </c>
      <c r="C10" s="89" t="s">
        <v>115</v>
      </c>
      <c r="D10" s="89" t="s">
        <v>22</v>
      </c>
      <c r="E10" s="65" t="s">
        <v>33</v>
      </c>
      <c r="F10" s="65" t="s">
        <v>31</v>
      </c>
      <c r="G10" s="65" t="s">
        <v>14</v>
      </c>
      <c r="H10" s="65" t="s">
        <v>15</v>
      </c>
      <c r="I10" s="110">
        <v>5.6</v>
      </c>
      <c r="J10" s="110">
        <v>6.4</v>
      </c>
      <c r="K10" s="110">
        <v>5.7</v>
      </c>
      <c r="L10" s="110">
        <v>6.2</v>
      </c>
      <c r="M10" s="110">
        <v>6</v>
      </c>
      <c r="N10" s="172" t="str">
        <f t="shared" si="0"/>
        <v>TB khá</v>
      </c>
      <c r="P10" s="161">
        <f t="shared" si="1"/>
        <v>6</v>
      </c>
    </row>
    <row r="11" spans="1:16" ht="18" customHeight="1">
      <c r="A11" s="45">
        <v>4</v>
      </c>
      <c r="B11" s="88" t="s">
        <v>116</v>
      </c>
      <c r="C11" s="89" t="s">
        <v>117</v>
      </c>
      <c r="D11" s="89" t="s">
        <v>27</v>
      </c>
      <c r="E11" s="65" t="s">
        <v>118</v>
      </c>
      <c r="F11" s="65" t="s">
        <v>31</v>
      </c>
      <c r="G11" s="65" t="s">
        <v>14</v>
      </c>
      <c r="H11" s="65" t="s">
        <v>15</v>
      </c>
      <c r="I11" s="110">
        <v>6.2</v>
      </c>
      <c r="J11" s="110">
        <v>5.8</v>
      </c>
      <c r="K11" s="110">
        <v>6.2</v>
      </c>
      <c r="L11" s="110">
        <v>6.1</v>
      </c>
      <c r="M11" s="110">
        <v>6</v>
      </c>
      <c r="N11" s="172" t="str">
        <f t="shared" si="0"/>
        <v>TB khá</v>
      </c>
      <c r="P11" s="161">
        <f t="shared" si="1"/>
        <v>6</v>
      </c>
    </row>
    <row r="12" spans="1:16" ht="18" customHeight="1">
      <c r="A12" s="45">
        <v>5</v>
      </c>
      <c r="B12" s="88" t="s">
        <v>119</v>
      </c>
      <c r="C12" s="89" t="s">
        <v>106</v>
      </c>
      <c r="D12" s="89" t="s">
        <v>120</v>
      </c>
      <c r="E12" s="65" t="s">
        <v>121</v>
      </c>
      <c r="F12" s="65" t="s">
        <v>31</v>
      </c>
      <c r="G12" s="65" t="s">
        <v>14</v>
      </c>
      <c r="H12" s="65" t="s">
        <v>15</v>
      </c>
      <c r="I12" s="110">
        <v>5.7</v>
      </c>
      <c r="J12" s="110">
        <v>6.8</v>
      </c>
      <c r="K12" s="110">
        <v>6.5</v>
      </c>
      <c r="L12" s="110">
        <v>6</v>
      </c>
      <c r="M12" s="110">
        <v>6.3</v>
      </c>
      <c r="N12" s="172" t="str">
        <f t="shared" si="0"/>
        <v>TB khá</v>
      </c>
      <c r="P12" s="161">
        <f t="shared" si="1"/>
        <v>6.3</v>
      </c>
    </row>
    <row r="13" spans="1:16" ht="18" customHeight="1">
      <c r="A13" s="45">
        <v>6</v>
      </c>
      <c r="B13" s="88" t="s">
        <v>122</v>
      </c>
      <c r="C13" s="89" t="s">
        <v>123</v>
      </c>
      <c r="D13" s="89" t="s">
        <v>43</v>
      </c>
      <c r="E13" s="65" t="s">
        <v>124</v>
      </c>
      <c r="F13" s="65" t="s">
        <v>31</v>
      </c>
      <c r="G13" s="65" t="s">
        <v>14</v>
      </c>
      <c r="H13" s="65" t="s">
        <v>18</v>
      </c>
      <c r="I13" s="110">
        <v>5.6</v>
      </c>
      <c r="J13" s="110">
        <v>6.8</v>
      </c>
      <c r="K13" s="110">
        <v>5.9</v>
      </c>
      <c r="L13" s="110">
        <v>6.3</v>
      </c>
      <c r="M13" s="110">
        <v>6.2</v>
      </c>
      <c r="N13" s="172" t="str">
        <f t="shared" si="0"/>
        <v>TB khá</v>
      </c>
      <c r="P13" s="161">
        <f t="shared" si="1"/>
        <v>6.2</v>
      </c>
    </row>
    <row r="14" spans="1:16" ht="18" customHeight="1">
      <c r="A14" s="45">
        <v>7</v>
      </c>
      <c r="B14" s="88" t="s">
        <v>125</v>
      </c>
      <c r="C14" s="89" t="s">
        <v>126</v>
      </c>
      <c r="D14" s="89" t="s">
        <v>28</v>
      </c>
      <c r="E14" s="65" t="s">
        <v>127</v>
      </c>
      <c r="F14" s="65" t="s">
        <v>31</v>
      </c>
      <c r="G14" s="65" t="s">
        <v>14</v>
      </c>
      <c r="H14" s="65" t="s">
        <v>15</v>
      </c>
      <c r="I14" s="110">
        <v>5</v>
      </c>
      <c r="J14" s="110">
        <v>5.6</v>
      </c>
      <c r="K14" s="110">
        <v>2.2</v>
      </c>
      <c r="L14" s="110">
        <v>5.1</v>
      </c>
      <c r="M14" s="110">
        <v>4.6</v>
      </c>
      <c r="N14" s="172" t="str">
        <f t="shared" si="0"/>
        <v>Yếu</v>
      </c>
      <c r="P14" s="161">
        <f t="shared" si="1"/>
        <v>4.6</v>
      </c>
    </row>
    <row r="15" spans="1:16" ht="16.5">
      <c r="A15" s="123">
        <v>8</v>
      </c>
      <c r="B15" s="124" t="s">
        <v>128</v>
      </c>
      <c r="C15" s="125" t="s">
        <v>129</v>
      </c>
      <c r="D15" s="125" t="s">
        <v>130</v>
      </c>
      <c r="E15" s="126" t="s">
        <v>131</v>
      </c>
      <c r="F15" s="126" t="s">
        <v>31</v>
      </c>
      <c r="G15" s="126" t="s">
        <v>14</v>
      </c>
      <c r="H15" s="126" t="s">
        <v>15</v>
      </c>
      <c r="I15" s="127">
        <v>5.1</v>
      </c>
      <c r="J15" s="128">
        <v>5.6</v>
      </c>
      <c r="K15" s="127">
        <v>5.9</v>
      </c>
      <c r="L15" s="127">
        <v>7.9</v>
      </c>
      <c r="M15" s="127">
        <v>6.1</v>
      </c>
      <c r="N15" s="172" t="str">
        <f t="shared" si="0"/>
        <v>TB khá</v>
      </c>
      <c r="P15" s="161">
        <f t="shared" si="1"/>
        <v>6.1</v>
      </c>
    </row>
    <row r="16" spans="1:16" ht="16.5">
      <c r="A16" s="129">
        <v>9</v>
      </c>
      <c r="B16" s="130" t="s">
        <v>100</v>
      </c>
      <c r="C16" s="131" t="s">
        <v>143</v>
      </c>
      <c r="D16" s="131" t="s">
        <v>101</v>
      </c>
      <c r="E16" s="76" t="s">
        <v>102</v>
      </c>
      <c r="F16" s="76" t="s">
        <v>31</v>
      </c>
      <c r="G16" s="76" t="s">
        <v>14</v>
      </c>
      <c r="H16" s="76" t="s">
        <v>15</v>
      </c>
      <c r="I16" s="5">
        <v>0</v>
      </c>
      <c r="J16" s="152">
        <v>2</v>
      </c>
      <c r="K16" s="153">
        <v>2.7</v>
      </c>
      <c r="L16" s="132">
        <v>0</v>
      </c>
      <c r="M16" s="132">
        <v>1.3</v>
      </c>
      <c r="N16" s="172" t="str">
        <f t="shared" si="0"/>
        <v>Yếu</v>
      </c>
      <c r="P16" s="161">
        <f t="shared" si="1"/>
        <v>1.3</v>
      </c>
    </row>
    <row r="17" spans="1:16" ht="16.5">
      <c r="A17" s="129">
        <v>10</v>
      </c>
      <c r="B17" s="84" t="s">
        <v>97</v>
      </c>
      <c r="C17" s="85" t="s">
        <v>25</v>
      </c>
      <c r="D17" s="85" t="s">
        <v>26</v>
      </c>
      <c r="E17" s="65"/>
      <c r="F17" s="65"/>
      <c r="G17" s="65"/>
      <c r="H17" s="65"/>
      <c r="I17" s="42">
        <v>6.4</v>
      </c>
      <c r="J17" s="7">
        <v>6.8</v>
      </c>
      <c r="K17" s="110">
        <v>6</v>
      </c>
      <c r="L17" s="110">
        <v>7.3</v>
      </c>
      <c r="M17" s="110">
        <v>6.6</v>
      </c>
      <c r="N17" s="172" t="str">
        <f t="shared" si="0"/>
        <v>TB khá</v>
      </c>
      <c r="P17" s="161">
        <f t="shared" si="1"/>
        <v>6.6</v>
      </c>
    </row>
    <row r="18" spans="1:16" ht="16.5">
      <c r="A18" s="45">
        <v>11</v>
      </c>
      <c r="B18" s="82" t="s">
        <v>98</v>
      </c>
      <c r="C18" s="138" t="s">
        <v>99</v>
      </c>
      <c r="D18" s="83" t="s">
        <v>17</v>
      </c>
      <c r="E18" s="65"/>
      <c r="F18" s="65"/>
      <c r="G18" s="65"/>
      <c r="H18" s="65"/>
      <c r="I18" s="42">
        <v>5.8</v>
      </c>
      <c r="J18" s="7">
        <v>6.4</v>
      </c>
      <c r="K18" s="110">
        <v>5</v>
      </c>
      <c r="L18" s="110">
        <v>0</v>
      </c>
      <c r="M18" s="110">
        <v>4.5</v>
      </c>
      <c r="N18" s="172" t="str">
        <f t="shared" si="0"/>
        <v>Yếu</v>
      </c>
      <c r="P18" s="161">
        <f t="shared" si="1"/>
        <v>4.5</v>
      </c>
    </row>
    <row r="19" spans="1:16" ht="16.5">
      <c r="A19" s="134">
        <v>12</v>
      </c>
      <c r="B19" s="135" t="s">
        <v>103</v>
      </c>
      <c r="C19" s="136" t="s">
        <v>104</v>
      </c>
      <c r="D19" s="137" t="s">
        <v>144</v>
      </c>
      <c r="E19" s="117" t="s">
        <v>105</v>
      </c>
      <c r="F19" s="117" t="s">
        <v>35</v>
      </c>
      <c r="G19" s="117" t="s">
        <v>14</v>
      </c>
      <c r="H19" s="117" t="s">
        <v>15</v>
      </c>
      <c r="I19" s="98">
        <v>5.8</v>
      </c>
      <c r="J19" s="120">
        <v>7</v>
      </c>
      <c r="K19" s="8">
        <v>5.4</v>
      </c>
      <c r="L19" s="8">
        <v>5.8</v>
      </c>
      <c r="M19" s="8">
        <v>6.1</v>
      </c>
      <c r="N19" s="172" t="str">
        <f t="shared" si="0"/>
        <v>TB khá</v>
      </c>
      <c r="P19" s="161">
        <f t="shared" si="1"/>
        <v>6.1</v>
      </c>
    </row>
    <row r="20" spans="1:14" ht="16.5">
      <c r="A20" s="9"/>
      <c r="B20" s="9"/>
      <c r="C20" s="20"/>
      <c r="D20" s="9"/>
      <c r="E20" s="9"/>
      <c r="F20" s="2"/>
      <c r="G20" s="2"/>
      <c r="H20" s="2"/>
      <c r="I20" s="113"/>
      <c r="J20" s="9"/>
      <c r="K20" s="158"/>
      <c r="L20" s="181" t="s">
        <v>217</v>
      </c>
      <c r="M20" s="181"/>
      <c r="N20" s="181"/>
    </row>
    <row r="21" spans="1:14" ht="16.5">
      <c r="A21" s="9"/>
      <c r="B21" s="180" t="s">
        <v>197</v>
      </c>
      <c r="C21" s="180"/>
      <c r="D21" s="180"/>
      <c r="E21" s="180"/>
      <c r="F21" s="180"/>
      <c r="G21" s="180"/>
      <c r="H21" s="180"/>
      <c r="I21" s="143"/>
      <c r="J21" s="9"/>
      <c r="K21" s="146"/>
      <c r="L21" s="180" t="s">
        <v>204</v>
      </c>
      <c r="M21" s="180"/>
      <c r="N21" s="180"/>
    </row>
    <row r="22" spans="1:14" ht="16.5">
      <c r="A22" s="9"/>
      <c r="B22" s="145"/>
      <c r="C22" s="141"/>
      <c r="D22" s="145"/>
      <c r="E22" s="145"/>
      <c r="F22" s="30"/>
      <c r="G22" s="30"/>
      <c r="H22" s="145"/>
      <c r="I22" s="143"/>
      <c r="J22" s="9"/>
      <c r="K22" s="9"/>
      <c r="L22" s="180" t="s">
        <v>198</v>
      </c>
      <c r="M22" s="180"/>
      <c r="N22" s="180"/>
    </row>
    <row r="23" spans="1:14" ht="16.5">
      <c r="A23" s="9"/>
      <c r="B23" s="145"/>
      <c r="C23" s="141"/>
      <c r="D23" s="145"/>
      <c r="E23" s="145"/>
      <c r="F23" s="30"/>
      <c r="G23" s="30"/>
      <c r="H23" s="145"/>
      <c r="I23" s="142"/>
      <c r="J23" s="145"/>
      <c r="K23" s="145"/>
      <c r="L23" s="144"/>
      <c r="M23" s="144"/>
      <c r="N23" s="9"/>
    </row>
    <row r="24" spans="1:14" ht="16.5">
      <c r="A24" s="9"/>
      <c r="B24" s="145"/>
      <c r="C24" s="141"/>
      <c r="D24" s="145"/>
      <c r="E24" s="145"/>
      <c r="F24" s="30"/>
      <c r="G24" s="30"/>
      <c r="H24" s="145"/>
      <c r="I24" s="142"/>
      <c r="J24" s="145"/>
      <c r="K24" s="145"/>
      <c r="L24" s="144"/>
      <c r="M24" s="144"/>
      <c r="N24" s="9"/>
    </row>
    <row r="25" spans="1:14" ht="16.5">
      <c r="A25" s="9"/>
      <c r="B25" s="145"/>
      <c r="C25" s="141"/>
      <c r="D25" s="145"/>
      <c r="E25" s="145"/>
      <c r="F25" s="30"/>
      <c r="G25" s="30"/>
      <c r="H25" s="145"/>
      <c r="I25" s="142"/>
      <c r="J25" s="145"/>
      <c r="K25" s="145"/>
      <c r="L25" s="144"/>
      <c r="M25" s="144"/>
      <c r="N25" s="9"/>
    </row>
    <row r="26" spans="1:14" ht="16.5">
      <c r="A26" s="9"/>
      <c r="B26" s="180" t="s">
        <v>199</v>
      </c>
      <c r="C26" s="180"/>
      <c r="D26" s="180"/>
      <c r="E26" s="180"/>
      <c r="F26" s="180"/>
      <c r="G26" s="180"/>
      <c r="H26" s="180"/>
      <c r="I26" s="146"/>
      <c r="J26" s="9"/>
      <c r="K26" s="146"/>
      <c r="L26" s="180" t="s">
        <v>200</v>
      </c>
      <c r="M26" s="180"/>
      <c r="N26" s="180"/>
    </row>
    <row r="27" spans="2:9" ht="16.5">
      <c r="B27" s="162" t="s">
        <v>207</v>
      </c>
      <c r="C27" s="163" t="s">
        <v>208</v>
      </c>
      <c r="D27" s="164" t="s">
        <v>209</v>
      </c>
      <c r="E27" s="9"/>
      <c r="F27" s="2"/>
      <c r="G27" s="2"/>
      <c r="H27" s="2"/>
      <c r="I27" s="111"/>
    </row>
    <row r="28" spans="2:5" ht="16.5">
      <c r="B28" s="165" t="s">
        <v>210</v>
      </c>
      <c r="C28" s="166">
        <f>COUNTIF($N$8:$N$19,"Xuất sắc")</f>
        <v>0</v>
      </c>
      <c r="D28" s="167">
        <f aca="true" t="shared" si="2" ref="D28:D33">C28*100/12</f>
        <v>0</v>
      </c>
      <c r="E28" s="122" t="s">
        <v>17</v>
      </c>
    </row>
    <row r="29" spans="2:4" ht="16.5">
      <c r="B29" s="168" t="s">
        <v>211</v>
      </c>
      <c r="C29" s="166">
        <f>COUNTIF($N$8:$N$19,"Giỏi")</f>
        <v>0</v>
      </c>
      <c r="D29" s="167">
        <f t="shared" si="2"/>
        <v>0</v>
      </c>
    </row>
    <row r="30" spans="2:4" ht="16.5">
      <c r="B30" s="169" t="s">
        <v>212</v>
      </c>
      <c r="C30" s="166">
        <f>COUNTIF($N$8:$N$19,"Khá")</f>
        <v>0</v>
      </c>
      <c r="D30" s="167">
        <f t="shared" si="2"/>
        <v>0</v>
      </c>
    </row>
    <row r="31" spans="2:4" ht="16.5">
      <c r="B31" s="169" t="s">
        <v>213</v>
      </c>
      <c r="C31" s="166">
        <f>COUNTIF($N$8:$N$19,"TB khá")</f>
        <v>8</v>
      </c>
      <c r="D31" s="167">
        <f t="shared" si="2"/>
        <v>66.66666666666667</v>
      </c>
    </row>
    <row r="32" spans="2:4" ht="16.5">
      <c r="B32" s="168" t="s">
        <v>214</v>
      </c>
      <c r="C32" s="166">
        <f>COUNTIF($N$8:$N$19,"TB")</f>
        <v>1</v>
      </c>
      <c r="D32" s="167">
        <f t="shared" si="2"/>
        <v>8.333333333333334</v>
      </c>
    </row>
    <row r="33" spans="2:4" ht="16.5">
      <c r="B33" s="170" t="s">
        <v>215</v>
      </c>
      <c r="C33" s="166">
        <f>COUNTIF($N$8:$N$19,"Yếu")</f>
        <v>3</v>
      </c>
      <c r="D33" s="167">
        <f t="shared" si="2"/>
        <v>25</v>
      </c>
    </row>
    <row r="34" spans="2:4" ht="16.5">
      <c r="B34" s="154" t="s">
        <v>216</v>
      </c>
      <c r="C34" s="171">
        <f>SUM(C28:C33)</f>
        <v>12</v>
      </c>
      <c r="D34" s="171">
        <f>SUM(D28:D33)</f>
        <v>100</v>
      </c>
    </row>
  </sheetData>
  <sheetProtection/>
  <mergeCells count="13">
    <mergeCell ref="A1:C1"/>
    <mergeCell ref="I1:P1"/>
    <mergeCell ref="A2:C2"/>
    <mergeCell ref="I2:P2"/>
    <mergeCell ref="B21:H21"/>
    <mergeCell ref="A3:C3"/>
    <mergeCell ref="L20:N20"/>
    <mergeCell ref="L21:N21"/>
    <mergeCell ref="L22:N22"/>
    <mergeCell ref="B26:H26"/>
    <mergeCell ref="L26:N26"/>
    <mergeCell ref="A4:N4"/>
    <mergeCell ref="A5:N5"/>
  </mergeCells>
  <conditionalFormatting sqref="E28 B17:C18 H8:M15">
    <cfRule type="cellIs" priority="43" dxfId="85" operator="lessThan" stopIfTrue="1">
      <formula>5</formula>
    </cfRule>
  </conditionalFormatting>
  <conditionalFormatting sqref="I15 L15:M15 E28 B17:C18 I8:M14">
    <cfRule type="cellIs" priority="44" dxfId="87" operator="lessThan" stopIfTrue="1">
      <formula>5</formula>
    </cfRule>
  </conditionalFormatting>
  <conditionalFormatting sqref="H8 H10:H15">
    <cfRule type="cellIs" priority="42" dxfId="88" operator="lessThan" stopIfTrue="1">
      <formula>5</formula>
    </cfRule>
  </conditionalFormatting>
  <conditionalFormatting sqref="I15">
    <cfRule type="cellIs" priority="38" dxfId="85" operator="lessThan" stopIfTrue="1">
      <formula>5</formula>
    </cfRule>
    <cfRule type="cellIs" priority="39" dxfId="92" operator="lessThan" stopIfTrue="1">
      <formula>5</formula>
    </cfRule>
    <cfRule type="cellIs" priority="40" dxfId="92" operator="lessThan" stopIfTrue="1">
      <formula>5</formula>
    </cfRule>
    <cfRule type="cellIs" priority="41" dxfId="85" operator="lessThan" stopIfTrue="1">
      <formula>5</formula>
    </cfRule>
  </conditionalFormatting>
  <conditionalFormatting sqref="B16:F16 E17:F18 H16:H18">
    <cfRule type="cellIs" priority="29" dxfId="85" operator="lessThan" stopIfTrue="1">
      <formula>5</formula>
    </cfRule>
  </conditionalFormatting>
  <conditionalFormatting sqref="B16:F16 E17:F18">
    <cfRule type="cellIs" priority="30" dxfId="87" operator="lessThan" stopIfTrue="1">
      <formula>5</formula>
    </cfRule>
  </conditionalFormatting>
  <conditionalFormatting sqref="D17:D18">
    <cfRule type="cellIs" priority="24" dxfId="85" operator="lessThan" stopIfTrue="1">
      <formula>5</formula>
    </cfRule>
  </conditionalFormatting>
  <conditionalFormatting sqref="D17:D18">
    <cfRule type="cellIs" priority="25" dxfId="87" operator="lessThan" stopIfTrue="1">
      <formula>5</formula>
    </cfRule>
  </conditionalFormatting>
  <conditionalFormatting sqref="H19 B19:F19">
    <cfRule type="cellIs" priority="19" dxfId="85" operator="lessThan" stopIfTrue="1">
      <formula>5</formula>
    </cfRule>
  </conditionalFormatting>
  <conditionalFormatting sqref="B19:F19">
    <cfRule type="cellIs" priority="20" dxfId="87" operator="lessThan" stopIfTrue="1">
      <formula>5</formula>
    </cfRule>
  </conditionalFormatting>
  <conditionalFormatting sqref="I16">
    <cfRule type="cellIs" priority="16" dxfId="85" operator="lessThan" stopIfTrue="1">
      <formula>5</formula>
    </cfRule>
  </conditionalFormatting>
  <conditionalFormatting sqref="A2">
    <cfRule type="cellIs" priority="15" dxfId="87" operator="lessThan" stopIfTrue="1">
      <formula>5</formula>
    </cfRule>
  </conditionalFormatting>
  <conditionalFormatting sqref="P8:P19">
    <cfRule type="cellIs" priority="14" dxfId="85" operator="lessThan" stopIfTrue="1">
      <formula>5</formula>
    </cfRule>
  </conditionalFormatting>
  <conditionalFormatting sqref="P8:P19">
    <cfRule type="cellIs" priority="13" dxfId="87" operator="lessThan" stopIfTrue="1">
      <formula>5</formula>
    </cfRule>
  </conditionalFormatting>
  <conditionalFormatting sqref="N8:N19">
    <cfRule type="cellIs" priority="12" dxfId="88" operator="lessThan" stopIfTrue="1">
      <formula>5</formula>
    </cfRule>
  </conditionalFormatting>
  <conditionalFormatting sqref="N8:N19">
    <cfRule type="cellIs" priority="11" dxfId="86" operator="lessThan" stopIfTrue="1">
      <formula>5</formula>
    </cfRule>
  </conditionalFormatting>
  <conditionalFormatting sqref="N8:N19">
    <cfRule type="cellIs" priority="10" dxfId="85" operator="lessThan" stopIfTrue="1">
      <formula>5</formula>
    </cfRule>
  </conditionalFormatting>
  <conditionalFormatting sqref="N8:N19">
    <cfRule type="cellIs" priority="9" dxfId="87" operator="lessThan" stopIfTrue="1">
      <formula>5</formula>
    </cfRule>
  </conditionalFormatting>
  <conditionalFormatting sqref="N8:N19">
    <cfRule type="cellIs" priority="8" dxfId="89" operator="lessThan" stopIfTrue="1">
      <formula>5</formula>
    </cfRule>
  </conditionalFormatting>
  <conditionalFormatting sqref="N8:N19">
    <cfRule type="cellIs" priority="1" dxfId="1" operator="greaterThan" stopIfTrue="1">
      <formula>5</formula>
    </cfRule>
    <cfRule type="cellIs" priority="2" dxfId="85" operator="lessThan" stopIfTrue="1">
      <formula>5</formula>
    </cfRule>
    <cfRule type="cellIs" priority="3" dxfId="86" operator="greaterThan" stopIfTrue="1">
      <formula>5</formula>
    </cfRule>
    <cfRule type="cellIs" priority="4" dxfId="86" operator="greaterThan" stopIfTrue="1">
      <formula>5</formula>
    </cfRule>
    <cfRule type="cellIs" priority="5" dxfId="90" operator="greaterThan" stopIfTrue="1">
      <formula>5</formula>
    </cfRule>
    <cfRule type="cellIs" priority="6" dxfId="85" operator="greaterThan" stopIfTrue="1">
      <formula>5</formula>
    </cfRule>
    <cfRule type="cellIs" priority="7" dxfId="91" operator="greaterThan" stopIfTrue="1">
      <formula>5</formula>
    </cfRule>
  </conditionalFormatting>
  <printOptions/>
  <pageMargins left="0.2" right="0.2" top="0.25" bottom="0.2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L9" sqref="L9"/>
    </sheetView>
  </sheetViews>
  <sheetFormatPr defaultColWidth="8.8984375" defaultRowHeight="15"/>
  <cols>
    <col min="1" max="1" width="3.19921875" style="57" customWidth="1"/>
    <col min="2" max="2" width="10.3984375" style="57" customWidth="1"/>
    <col min="3" max="3" width="19.5" style="57" customWidth="1"/>
    <col min="4" max="4" width="6.5" style="57" customWidth="1"/>
    <col min="5" max="5" width="10" style="57" hidden="1" customWidth="1"/>
    <col min="6" max="6" width="10" style="58" hidden="1" customWidth="1"/>
    <col min="7" max="7" width="8.09765625" style="57" hidden="1" customWidth="1"/>
    <col min="8" max="8" width="8.3984375" style="57" hidden="1" customWidth="1"/>
    <col min="9" max="9" width="5.69921875" style="57" customWidth="1"/>
    <col min="10" max="10" width="5.69921875" style="56" customWidth="1"/>
    <col min="11" max="11" width="5.69921875" style="55" customWidth="1"/>
    <col min="12" max="15" width="5.69921875" style="57" customWidth="1"/>
    <col min="16" max="16" width="9.3984375" style="57" customWidth="1"/>
    <col min="17" max="17" width="8.8984375" style="57" hidden="1" customWidth="1"/>
    <col min="18" max="19" width="0" style="57" hidden="1" customWidth="1"/>
    <col min="20" max="16384" width="8.8984375" style="57" customWidth="1"/>
  </cols>
  <sheetData>
    <row r="1" spans="1:16" ht="16.5">
      <c r="A1" s="184" t="s">
        <v>13</v>
      </c>
      <c r="B1" s="184"/>
      <c r="C1" s="184"/>
      <c r="D1" s="29"/>
      <c r="E1" s="29"/>
      <c r="F1" s="29"/>
      <c r="G1" s="29"/>
      <c r="H1" s="29"/>
      <c r="I1" s="182" t="s">
        <v>189</v>
      </c>
      <c r="J1" s="182"/>
      <c r="K1" s="182"/>
      <c r="L1" s="182"/>
      <c r="M1" s="182"/>
      <c r="N1" s="182"/>
      <c r="O1" s="182"/>
      <c r="P1" s="182"/>
    </row>
    <row r="2" spans="1:16" ht="16.5">
      <c r="A2" s="182" t="s">
        <v>68</v>
      </c>
      <c r="B2" s="182"/>
      <c r="C2" s="182"/>
      <c r="D2" s="104"/>
      <c r="E2" s="104"/>
      <c r="F2" s="104"/>
      <c r="G2" s="104"/>
      <c r="H2" s="104"/>
      <c r="I2" s="182" t="s">
        <v>190</v>
      </c>
      <c r="J2" s="182"/>
      <c r="K2" s="182"/>
      <c r="L2" s="182"/>
      <c r="M2" s="182"/>
      <c r="N2" s="182"/>
      <c r="O2" s="182"/>
      <c r="P2" s="182"/>
    </row>
    <row r="3" spans="1:9" ht="14.25" customHeight="1">
      <c r="A3" s="179"/>
      <c r="B3" s="179"/>
      <c r="C3" s="179"/>
      <c r="D3" s="59"/>
      <c r="E3" s="59"/>
      <c r="F3" s="59"/>
      <c r="G3" s="59"/>
      <c r="H3" s="59"/>
      <c r="I3" s="59"/>
    </row>
    <row r="4" spans="1:19" ht="22.5" customHeight="1">
      <c r="A4" s="183" t="s">
        <v>203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57"/>
      <c r="R4" s="1"/>
      <c r="S4" s="1"/>
    </row>
    <row r="5" spans="1:19" ht="15.75" customHeight="1">
      <c r="A5" s="182" t="s">
        <v>132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</row>
    <row r="6" spans="1:19" ht="165" customHeight="1">
      <c r="A6" s="100" t="s">
        <v>1</v>
      </c>
      <c r="B6" s="101" t="s">
        <v>8</v>
      </c>
      <c r="C6" s="101" t="s">
        <v>9</v>
      </c>
      <c r="D6" s="101" t="s">
        <v>10</v>
      </c>
      <c r="E6" s="101" t="s">
        <v>11</v>
      </c>
      <c r="F6" s="101" t="s">
        <v>39</v>
      </c>
      <c r="G6" s="101" t="s">
        <v>0</v>
      </c>
      <c r="H6" s="101" t="s">
        <v>21</v>
      </c>
      <c r="I6" s="139" t="s">
        <v>2</v>
      </c>
      <c r="J6" s="139" t="s">
        <v>137</v>
      </c>
      <c r="K6" s="139" t="s">
        <v>138</v>
      </c>
      <c r="L6" s="139" t="s">
        <v>139</v>
      </c>
      <c r="M6" s="139" t="s">
        <v>140</v>
      </c>
      <c r="N6" s="139" t="s">
        <v>141</v>
      </c>
      <c r="O6" s="190" t="s">
        <v>205</v>
      </c>
      <c r="P6" s="6" t="s">
        <v>206</v>
      </c>
      <c r="Q6" s="46"/>
      <c r="R6" s="46"/>
      <c r="S6" s="46"/>
    </row>
    <row r="7" spans="1:16" ht="16.5">
      <c r="A7" s="102"/>
      <c r="B7" s="102"/>
      <c r="C7" s="102"/>
      <c r="D7" s="102"/>
      <c r="E7" s="102"/>
      <c r="F7" s="103"/>
      <c r="G7" s="102"/>
      <c r="H7" s="102"/>
      <c r="I7" s="4">
        <v>1</v>
      </c>
      <c r="J7" s="4">
        <v>2</v>
      </c>
      <c r="K7" s="43">
        <v>2</v>
      </c>
      <c r="L7" s="11">
        <v>3</v>
      </c>
      <c r="M7" s="11">
        <v>2</v>
      </c>
      <c r="N7" s="11">
        <v>2</v>
      </c>
      <c r="O7" s="11"/>
      <c r="P7" s="60"/>
    </row>
    <row r="8" spans="1:19" ht="14.25" customHeight="1">
      <c r="A8" s="53">
        <v>1</v>
      </c>
      <c r="B8" s="99" t="s">
        <v>147</v>
      </c>
      <c r="C8" s="107" t="s">
        <v>148</v>
      </c>
      <c r="D8" s="107" t="s">
        <v>146</v>
      </c>
      <c r="E8" s="99" t="s">
        <v>149</v>
      </c>
      <c r="F8" s="116" t="s">
        <v>14</v>
      </c>
      <c r="G8" s="99" t="s">
        <v>23</v>
      </c>
      <c r="H8" s="44" t="s">
        <v>15</v>
      </c>
      <c r="I8" s="5">
        <v>7.4</v>
      </c>
      <c r="J8" s="5">
        <v>6.9</v>
      </c>
      <c r="K8" s="119">
        <v>5.6</v>
      </c>
      <c r="L8" s="110">
        <v>6.8</v>
      </c>
      <c r="M8" s="110">
        <v>0</v>
      </c>
      <c r="N8" s="110">
        <v>6.6</v>
      </c>
      <c r="O8" s="110">
        <v>5.5</v>
      </c>
      <c r="P8" s="172" t="str">
        <f aca="true" t="shared" si="0" ref="P8:P20">IF(O8&gt;=9,"Xuất sắc",IF(O8&gt;=8,"Giỏi",IF(O8&gt;=7,"Khá",IF(O8&gt;=6,"TB khá",IF(O8&gt;=5,"TB","Yếu")))))</f>
        <v>TB</v>
      </c>
      <c r="Q8" s="57" t="s">
        <v>42</v>
      </c>
      <c r="R8" s="61">
        <f>ROUND(SUMPRODUCT(I8:P8,$I$7:$P$7)/SUM($I$7:$P$7),1)</f>
        <v>5.5</v>
      </c>
      <c r="S8" s="161">
        <f>ROUND(SUMPRODUCT(I8:N8,$I$7:$N$7)/SUM($I$7:$N$7),1)</f>
        <v>5.5</v>
      </c>
    </row>
    <row r="9" spans="1:19" ht="14.25" customHeight="1">
      <c r="A9" s="45">
        <v>2</v>
      </c>
      <c r="B9" s="99" t="s">
        <v>150</v>
      </c>
      <c r="C9" s="107" t="s">
        <v>151</v>
      </c>
      <c r="D9" s="107" t="s">
        <v>26</v>
      </c>
      <c r="E9" s="99" t="s">
        <v>152</v>
      </c>
      <c r="F9" s="116" t="s">
        <v>14</v>
      </c>
      <c r="G9" s="99" t="s">
        <v>23</v>
      </c>
      <c r="H9" s="44" t="s">
        <v>15</v>
      </c>
      <c r="I9" s="5">
        <v>5.4</v>
      </c>
      <c r="J9" s="5">
        <v>0</v>
      </c>
      <c r="K9" s="119">
        <v>0</v>
      </c>
      <c r="L9" s="110">
        <v>0</v>
      </c>
      <c r="M9" s="110">
        <v>0</v>
      </c>
      <c r="N9" s="110">
        <v>6.7</v>
      </c>
      <c r="O9" s="110">
        <v>1.6</v>
      </c>
      <c r="P9" s="172" t="str">
        <f t="shared" si="0"/>
        <v>Yếu</v>
      </c>
      <c r="R9" s="61"/>
      <c r="S9" s="161">
        <f aca="true" t="shared" si="1" ref="S9:S20">ROUND(SUMPRODUCT(I9:N9,$I$7:$N$7)/SUM($I$7:$N$7),1)</f>
        <v>1.6</v>
      </c>
    </row>
    <row r="10" spans="1:19" ht="14.25" customHeight="1">
      <c r="A10" s="45">
        <v>3</v>
      </c>
      <c r="B10" s="99" t="s">
        <v>153</v>
      </c>
      <c r="C10" s="107" t="s">
        <v>154</v>
      </c>
      <c r="D10" s="107" t="s">
        <v>26</v>
      </c>
      <c r="E10" s="99" t="s">
        <v>155</v>
      </c>
      <c r="F10" s="116" t="s">
        <v>14</v>
      </c>
      <c r="G10" s="99" t="s">
        <v>23</v>
      </c>
      <c r="H10" s="44" t="s">
        <v>15</v>
      </c>
      <c r="I10" s="5">
        <v>7.2</v>
      </c>
      <c r="J10" s="5">
        <v>5.5</v>
      </c>
      <c r="K10" s="119">
        <v>5.6</v>
      </c>
      <c r="L10" s="110">
        <v>5.6</v>
      </c>
      <c r="M10" s="110">
        <v>0</v>
      </c>
      <c r="N10" s="110">
        <v>6.7</v>
      </c>
      <c r="O10" s="110">
        <v>5</v>
      </c>
      <c r="P10" s="172" t="str">
        <f t="shared" si="0"/>
        <v>TB</v>
      </c>
      <c r="R10" s="61"/>
      <c r="S10" s="161">
        <f t="shared" si="1"/>
        <v>5</v>
      </c>
    </row>
    <row r="11" spans="1:19" ht="14.25" customHeight="1">
      <c r="A11" s="45">
        <v>4</v>
      </c>
      <c r="B11" s="99" t="s">
        <v>156</v>
      </c>
      <c r="C11" s="107" t="s">
        <v>157</v>
      </c>
      <c r="D11" s="107" t="s">
        <v>158</v>
      </c>
      <c r="E11" s="99" t="s">
        <v>159</v>
      </c>
      <c r="F11" s="116" t="s">
        <v>14</v>
      </c>
      <c r="G11" s="99" t="s">
        <v>31</v>
      </c>
      <c r="H11" s="44" t="s">
        <v>15</v>
      </c>
      <c r="I11" s="5">
        <v>6</v>
      </c>
      <c r="J11" s="5">
        <v>5</v>
      </c>
      <c r="K11" s="119">
        <v>5.6</v>
      </c>
      <c r="L11" s="110">
        <v>5.3</v>
      </c>
      <c r="M11" s="110">
        <v>5.8</v>
      </c>
      <c r="N11" s="110">
        <v>7.4</v>
      </c>
      <c r="O11" s="110">
        <v>5.8</v>
      </c>
      <c r="P11" s="172" t="str">
        <f t="shared" si="0"/>
        <v>TB</v>
      </c>
      <c r="R11" s="61"/>
      <c r="S11" s="161">
        <f t="shared" si="1"/>
        <v>5.8</v>
      </c>
    </row>
    <row r="12" spans="1:19" ht="14.25" customHeight="1">
      <c r="A12" s="45">
        <v>5</v>
      </c>
      <c r="B12" s="99" t="s">
        <v>160</v>
      </c>
      <c r="C12" s="107" t="s">
        <v>161</v>
      </c>
      <c r="D12" s="107" t="s">
        <v>162</v>
      </c>
      <c r="E12" s="99" t="s">
        <v>163</v>
      </c>
      <c r="F12" s="116" t="s">
        <v>14</v>
      </c>
      <c r="G12" s="99" t="s">
        <v>23</v>
      </c>
      <c r="H12" s="44" t="s">
        <v>15</v>
      </c>
      <c r="I12" s="5">
        <v>5.6</v>
      </c>
      <c r="J12" s="5">
        <v>6.3</v>
      </c>
      <c r="K12" s="119">
        <v>5.6</v>
      </c>
      <c r="L12" s="110">
        <v>5</v>
      </c>
      <c r="M12" s="110">
        <v>0</v>
      </c>
      <c r="N12" s="110">
        <v>7.3</v>
      </c>
      <c r="O12" s="110">
        <v>4.9</v>
      </c>
      <c r="P12" s="172" t="str">
        <f t="shared" si="0"/>
        <v>Yếu</v>
      </c>
      <c r="R12" s="61"/>
      <c r="S12" s="161">
        <f t="shared" si="1"/>
        <v>4.9</v>
      </c>
    </row>
    <row r="13" spans="1:19" ht="14.25" customHeight="1">
      <c r="A13" s="45">
        <v>6</v>
      </c>
      <c r="B13" s="99" t="s">
        <v>165</v>
      </c>
      <c r="C13" s="107" t="s">
        <v>166</v>
      </c>
      <c r="D13" s="107" t="s">
        <v>164</v>
      </c>
      <c r="E13" s="99" t="s">
        <v>167</v>
      </c>
      <c r="F13" s="116" t="s">
        <v>14</v>
      </c>
      <c r="G13" s="99" t="s">
        <v>23</v>
      </c>
      <c r="H13" s="44" t="s">
        <v>15</v>
      </c>
      <c r="I13" s="5">
        <v>8.4</v>
      </c>
      <c r="J13" s="5">
        <v>7.5</v>
      </c>
      <c r="K13" s="119">
        <v>8.3</v>
      </c>
      <c r="L13" s="110">
        <v>7.3</v>
      </c>
      <c r="M13" s="110">
        <v>6.7</v>
      </c>
      <c r="N13" s="110">
        <v>8.9</v>
      </c>
      <c r="O13" s="110">
        <v>7.8</v>
      </c>
      <c r="P13" s="172" t="str">
        <f t="shared" si="0"/>
        <v>Khá</v>
      </c>
      <c r="R13" s="61"/>
      <c r="S13" s="161">
        <f t="shared" si="1"/>
        <v>7.8</v>
      </c>
    </row>
    <row r="14" spans="1:19" ht="14.25" customHeight="1">
      <c r="A14" s="45">
        <v>7</v>
      </c>
      <c r="B14" s="99" t="s">
        <v>168</v>
      </c>
      <c r="C14" s="107" t="s">
        <v>169</v>
      </c>
      <c r="D14" s="107" t="s">
        <v>170</v>
      </c>
      <c r="E14" s="99" t="s">
        <v>171</v>
      </c>
      <c r="F14" s="116" t="s">
        <v>14</v>
      </c>
      <c r="G14" s="99" t="s">
        <v>23</v>
      </c>
      <c r="H14" s="44" t="s">
        <v>15</v>
      </c>
      <c r="I14" s="5">
        <v>6.6</v>
      </c>
      <c r="J14" s="5">
        <v>5.1</v>
      </c>
      <c r="K14" s="119">
        <v>8.1</v>
      </c>
      <c r="L14" s="110">
        <v>7.4</v>
      </c>
      <c r="M14" s="110">
        <v>6.2</v>
      </c>
      <c r="N14" s="110">
        <v>8</v>
      </c>
      <c r="O14" s="110">
        <v>7</v>
      </c>
      <c r="P14" s="172" t="str">
        <f t="shared" si="0"/>
        <v>Khá</v>
      </c>
      <c r="R14" s="61"/>
      <c r="S14" s="161">
        <f t="shared" si="1"/>
        <v>7</v>
      </c>
    </row>
    <row r="15" spans="1:19" ht="14.25" customHeight="1">
      <c r="A15" s="45">
        <v>8</v>
      </c>
      <c r="B15" s="99" t="s">
        <v>172</v>
      </c>
      <c r="C15" s="107" t="s">
        <v>173</v>
      </c>
      <c r="D15" s="107" t="s">
        <v>83</v>
      </c>
      <c r="E15" s="99" t="s">
        <v>174</v>
      </c>
      <c r="F15" s="116" t="s">
        <v>14</v>
      </c>
      <c r="G15" s="99" t="s">
        <v>23</v>
      </c>
      <c r="H15" s="44" t="s">
        <v>15</v>
      </c>
      <c r="I15" s="5">
        <v>5.8</v>
      </c>
      <c r="J15" s="5">
        <v>6.8</v>
      </c>
      <c r="K15" s="119">
        <v>5.6</v>
      </c>
      <c r="L15" s="110">
        <v>7.4</v>
      </c>
      <c r="M15" s="110">
        <v>6.4</v>
      </c>
      <c r="N15" s="110">
        <v>8.7</v>
      </c>
      <c r="O15" s="110">
        <v>6.9</v>
      </c>
      <c r="P15" s="172" t="str">
        <f t="shared" si="0"/>
        <v>TB khá</v>
      </c>
      <c r="R15" s="61"/>
      <c r="S15" s="161">
        <f t="shared" si="1"/>
        <v>6.9</v>
      </c>
    </row>
    <row r="16" spans="1:19" ht="14.25" customHeight="1">
      <c r="A16" s="45">
        <v>9</v>
      </c>
      <c r="B16" s="99" t="s">
        <v>175</v>
      </c>
      <c r="C16" s="107" t="s">
        <v>176</v>
      </c>
      <c r="D16" s="107" t="s">
        <v>60</v>
      </c>
      <c r="E16" s="99" t="s">
        <v>177</v>
      </c>
      <c r="F16" s="116" t="s">
        <v>14</v>
      </c>
      <c r="G16" s="99" t="s">
        <v>31</v>
      </c>
      <c r="H16" s="44" t="s">
        <v>15</v>
      </c>
      <c r="I16" s="5">
        <v>5.4</v>
      </c>
      <c r="J16" s="5">
        <v>5</v>
      </c>
      <c r="K16" s="119">
        <v>6.9</v>
      </c>
      <c r="L16" s="110">
        <v>5.8</v>
      </c>
      <c r="M16" s="110">
        <v>6.1</v>
      </c>
      <c r="N16" s="110">
        <v>7.9</v>
      </c>
      <c r="O16" s="110">
        <v>6.2</v>
      </c>
      <c r="P16" s="172" t="str">
        <f t="shared" si="0"/>
        <v>TB khá</v>
      </c>
      <c r="R16" s="61"/>
      <c r="S16" s="161">
        <f t="shared" si="1"/>
        <v>6.2</v>
      </c>
    </row>
    <row r="17" spans="1:19" ht="14.25" customHeight="1">
      <c r="A17" s="45">
        <v>10</v>
      </c>
      <c r="B17" s="99" t="s">
        <v>178</v>
      </c>
      <c r="C17" s="107" t="s">
        <v>179</v>
      </c>
      <c r="D17" s="107" t="s">
        <v>180</v>
      </c>
      <c r="E17" s="99" t="s">
        <v>181</v>
      </c>
      <c r="F17" s="116" t="s">
        <v>14</v>
      </c>
      <c r="G17" s="99" t="s">
        <v>31</v>
      </c>
      <c r="H17" s="44" t="s">
        <v>15</v>
      </c>
      <c r="I17" s="5">
        <v>5.6</v>
      </c>
      <c r="J17" s="5">
        <v>6.9</v>
      </c>
      <c r="K17" s="119">
        <v>6.8</v>
      </c>
      <c r="L17" s="110">
        <v>6.4</v>
      </c>
      <c r="M17" s="110">
        <v>6.7</v>
      </c>
      <c r="N17" s="110">
        <v>8.7</v>
      </c>
      <c r="O17" s="110">
        <v>6.9</v>
      </c>
      <c r="P17" s="172" t="str">
        <f t="shared" si="0"/>
        <v>TB khá</v>
      </c>
      <c r="R17" s="61"/>
      <c r="S17" s="161">
        <f t="shared" si="1"/>
        <v>6.9</v>
      </c>
    </row>
    <row r="18" spans="1:19" ht="14.25" customHeight="1">
      <c r="A18" s="45">
        <v>11</v>
      </c>
      <c r="B18" s="99" t="s">
        <v>182</v>
      </c>
      <c r="C18" s="107" t="s">
        <v>183</v>
      </c>
      <c r="D18" s="107" t="s">
        <v>184</v>
      </c>
      <c r="E18" s="99" t="s">
        <v>185</v>
      </c>
      <c r="F18" s="116" t="s">
        <v>14</v>
      </c>
      <c r="G18" s="99" t="s">
        <v>31</v>
      </c>
      <c r="H18" s="44" t="s">
        <v>15</v>
      </c>
      <c r="I18" s="5">
        <v>6.4</v>
      </c>
      <c r="J18" s="5">
        <v>5.7</v>
      </c>
      <c r="K18" s="119">
        <v>6.3</v>
      </c>
      <c r="L18" s="110">
        <v>5.6</v>
      </c>
      <c r="M18" s="110">
        <v>6.1</v>
      </c>
      <c r="N18" s="110">
        <v>6.9</v>
      </c>
      <c r="O18" s="110">
        <v>6.1</v>
      </c>
      <c r="P18" s="172" t="str">
        <f t="shared" si="0"/>
        <v>TB khá</v>
      </c>
      <c r="R18" s="61"/>
      <c r="S18" s="161">
        <f t="shared" si="1"/>
        <v>6.1</v>
      </c>
    </row>
    <row r="19" spans="1:19" ht="14.25" customHeight="1">
      <c r="A19" s="45">
        <v>12</v>
      </c>
      <c r="B19" s="99" t="s">
        <v>186</v>
      </c>
      <c r="C19" s="107" t="s">
        <v>187</v>
      </c>
      <c r="D19" s="107" t="s">
        <v>32</v>
      </c>
      <c r="E19" s="99" t="s">
        <v>188</v>
      </c>
      <c r="F19" s="116" t="s">
        <v>14</v>
      </c>
      <c r="G19" s="99" t="s">
        <v>23</v>
      </c>
      <c r="H19" s="44" t="s">
        <v>15</v>
      </c>
      <c r="I19" s="5">
        <v>5.6</v>
      </c>
      <c r="J19" s="5">
        <v>5.7</v>
      </c>
      <c r="K19" s="119">
        <v>7.1</v>
      </c>
      <c r="L19" s="110">
        <v>5.6</v>
      </c>
      <c r="M19" s="110">
        <v>5.9</v>
      </c>
      <c r="N19" s="110">
        <v>7.1</v>
      </c>
      <c r="O19" s="110">
        <v>6.2</v>
      </c>
      <c r="P19" s="172" t="str">
        <f t="shared" si="0"/>
        <v>TB khá</v>
      </c>
      <c r="R19" s="61"/>
      <c r="S19" s="161">
        <f t="shared" si="1"/>
        <v>6.2</v>
      </c>
    </row>
    <row r="20" spans="1:19" ht="14.25" customHeight="1">
      <c r="A20" s="52">
        <v>13</v>
      </c>
      <c r="B20" s="121" t="s">
        <v>194</v>
      </c>
      <c r="C20" s="114" t="s">
        <v>191</v>
      </c>
      <c r="D20" s="114" t="s">
        <v>192</v>
      </c>
      <c r="E20" s="62" t="s">
        <v>193</v>
      </c>
      <c r="F20" s="108" t="s">
        <v>14</v>
      </c>
      <c r="G20" s="62" t="s">
        <v>23</v>
      </c>
      <c r="H20" s="108" t="s">
        <v>15</v>
      </c>
      <c r="I20" s="120">
        <v>7.4</v>
      </c>
      <c r="J20" s="13">
        <v>8.2</v>
      </c>
      <c r="K20" s="155">
        <v>7.2</v>
      </c>
      <c r="L20" s="151">
        <v>7.6</v>
      </c>
      <c r="M20" s="155">
        <v>6.1</v>
      </c>
      <c r="N20" s="155">
        <v>8.5</v>
      </c>
      <c r="O20" s="151">
        <v>7.5</v>
      </c>
      <c r="P20" s="172" t="str">
        <f t="shared" si="0"/>
        <v>Khá</v>
      </c>
      <c r="S20" s="161">
        <f t="shared" si="1"/>
        <v>7.5</v>
      </c>
    </row>
    <row r="21" spans="2:16" ht="16.5">
      <c r="B21" s="145"/>
      <c r="C21" s="143"/>
      <c r="D21" s="145"/>
      <c r="E21" s="145"/>
      <c r="F21" s="141"/>
      <c r="G21" s="141"/>
      <c r="H21" s="141"/>
      <c r="I21" s="150"/>
      <c r="J21" s="145"/>
      <c r="K21" s="189" t="s">
        <v>218</v>
      </c>
      <c r="L21" s="189"/>
      <c r="M21" s="189"/>
      <c r="N21" s="189"/>
      <c r="O21" s="189"/>
      <c r="P21" s="186"/>
    </row>
    <row r="22" spans="2:16" ht="16.5">
      <c r="B22" s="180" t="s">
        <v>197</v>
      </c>
      <c r="C22" s="180"/>
      <c r="D22" s="180"/>
      <c r="E22" s="180"/>
      <c r="F22" s="180"/>
      <c r="G22" s="180"/>
      <c r="H22" s="180"/>
      <c r="I22" s="143"/>
      <c r="J22" s="143"/>
      <c r="K22" s="180" t="s">
        <v>196</v>
      </c>
      <c r="L22" s="180"/>
      <c r="M22" s="180"/>
      <c r="N22" s="180"/>
      <c r="O22" s="180"/>
      <c r="P22" s="180"/>
    </row>
    <row r="23" spans="2:16" ht="16.5">
      <c r="B23" s="145"/>
      <c r="C23" s="141"/>
      <c r="D23" s="145"/>
      <c r="E23" s="145"/>
      <c r="F23" s="30"/>
      <c r="G23" s="30"/>
      <c r="H23" s="145"/>
      <c r="I23" s="143"/>
      <c r="J23" s="148"/>
      <c r="K23" s="180" t="s">
        <v>198</v>
      </c>
      <c r="L23" s="180"/>
      <c r="M23" s="180"/>
      <c r="N23" s="180"/>
      <c r="O23" s="180"/>
      <c r="P23" s="180"/>
    </row>
    <row r="24" spans="2:16" ht="16.5">
      <c r="B24" s="145"/>
      <c r="C24" s="141"/>
      <c r="D24" s="145"/>
      <c r="E24" s="145"/>
      <c r="F24" s="30"/>
      <c r="G24" s="30"/>
      <c r="H24" s="145"/>
      <c r="I24" s="30"/>
      <c r="J24" s="148"/>
      <c r="K24" s="149"/>
      <c r="L24" s="144"/>
      <c r="M24" s="144"/>
      <c r="N24" s="145"/>
      <c r="O24" s="144"/>
      <c r="P24" s="144"/>
    </row>
    <row r="25" spans="2:16" ht="16.5">
      <c r="B25" s="145"/>
      <c r="C25" s="141"/>
      <c r="D25" s="145"/>
      <c r="E25" s="145"/>
      <c r="F25" s="30"/>
      <c r="G25" s="30"/>
      <c r="H25" s="145"/>
      <c r="I25" s="30"/>
      <c r="J25" s="148"/>
      <c r="K25" s="149"/>
      <c r="L25" s="144"/>
      <c r="M25" s="144"/>
      <c r="N25" s="145"/>
      <c r="O25" s="144"/>
      <c r="P25" s="144"/>
    </row>
    <row r="26" spans="2:16" ht="16.5">
      <c r="B26" s="145"/>
      <c r="C26" s="141"/>
      <c r="D26" s="145"/>
      <c r="E26" s="145"/>
      <c r="F26" s="30"/>
      <c r="G26" s="30"/>
      <c r="H26" s="145"/>
      <c r="I26" s="30"/>
      <c r="J26" s="148"/>
      <c r="K26" s="149"/>
      <c r="L26" s="144"/>
      <c r="M26" s="144"/>
      <c r="N26" s="145"/>
      <c r="O26" s="144"/>
      <c r="P26" s="144"/>
    </row>
    <row r="27" spans="2:16" ht="16.5">
      <c r="B27" s="180" t="s">
        <v>199</v>
      </c>
      <c r="C27" s="180"/>
      <c r="D27" s="180"/>
      <c r="E27" s="180"/>
      <c r="F27" s="180"/>
      <c r="G27" s="180"/>
      <c r="H27" s="180"/>
      <c r="I27" s="146"/>
      <c r="J27" s="146"/>
      <c r="K27" s="180" t="s">
        <v>200</v>
      </c>
      <c r="L27" s="180"/>
      <c r="M27" s="180"/>
      <c r="N27" s="180"/>
      <c r="O27" s="180"/>
      <c r="P27" s="180"/>
    </row>
    <row r="28" spans="2:10" ht="16.5">
      <c r="B28" s="162" t="s">
        <v>207</v>
      </c>
      <c r="C28" s="163" t="s">
        <v>208</v>
      </c>
      <c r="D28" s="164" t="s">
        <v>209</v>
      </c>
      <c r="E28" s="9"/>
      <c r="F28" s="2"/>
      <c r="G28" s="2"/>
      <c r="H28" s="2"/>
      <c r="I28" s="112"/>
      <c r="J28" s="9"/>
    </row>
    <row r="29" spans="2:4" ht="16.5">
      <c r="B29" s="165" t="s">
        <v>210</v>
      </c>
      <c r="C29" s="166">
        <f>COUNTIF($P$8:$P$20,"Xuất sắc")</f>
        <v>0</v>
      </c>
      <c r="D29" s="167">
        <f aca="true" t="shared" si="2" ref="D29:D34">C29*100/13</f>
        <v>0</v>
      </c>
    </row>
    <row r="30" spans="2:4" ht="16.5">
      <c r="B30" s="168" t="s">
        <v>211</v>
      </c>
      <c r="C30" s="166">
        <f>COUNTIF($P$8:$P$20,"Giỏi")</f>
        <v>0</v>
      </c>
      <c r="D30" s="167">
        <f t="shared" si="2"/>
        <v>0</v>
      </c>
    </row>
    <row r="31" spans="2:4" ht="16.5">
      <c r="B31" s="169" t="s">
        <v>212</v>
      </c>
      <c r="C31" s="166">
        <f>COUNTIF($P$8:$P$20,"Khá")</f>
        <v>3</v>
      </c>
      <c r="D31" s="167">
        <f t="shared" si="2"/>
        <v>23.076923076923077</v>
      </c>
    </row>
    <row r="32" spans="2:4" ht="16.5">
      <c r="B32" s="169" t="s">
        <v>213</v>
      </c>
      <c r="C32" s="166">
        <f>COUNTIF($P$8:$P$20,"TB khá")</f>
        <v>5</v>
      </c>
      <c r="D32" s="167">
        <f t="shared" si="2"/>
        <v>38.46153846153846</v>
      </c>
    </row>
    <row r="33" spans="2:4" ht="16.5">
      <c r="B33" s="168" t="s">
        <v>214</v>
      </c>
      <c r="C33" s="166">
        <f>COUNTIF($P$8:$P$20,"TB")</f>
        <v>3</v>
      </c>
      <c r="D33" s="167">
        <f t="shared" si="2"/>
        <v>23.076923076923077</v>
      </c>
    </row>
    <row r="34" spans="2:4" ht="16.5">
      <c r="B34" s="170" t="s">
        <v>215</v>
      </c>
      <c r="C34" s="166">
        <f>COUNTIF($P$8:$P$20,"Yếu")</f>
        <v>2</v>
      </c>
      <c r="D34" s="167">
        <f t="shared" si="2"/>
        <v>15.384615384615385</v>
      </c>
    </row>
    <row r="35" spans="2:4" ht="16.5">
      <c r="B35" s="154" t="s">
        <v>216</v>
      </c>
      <c r="C35" s="171">
        <f>SUM(C29:C34)</f>
        <v>13</v>
      </c>
      <c r="D35" s="171">
        <f>SUM(D29:D34)</f>
        <v>100</v>
      </c>
    </row>
  </sheetData>
  <sheetProtection/>
  <mergeCells count="13">
    <mergeCell ref="B22:H22"/>
    <mergeCell ref="B27:H27"/>
    <mergeCell ref="K21:P21"/>
    <mergeCell ref="K22:P22"/>
    <mergeCell ref="K23:P23"/>
    <mergeCell ref="K27:P27"/>
    <mergeCell ref="A1:C1"/>
    <mergeCell ref="A2:C2"/>
    <mergeCell ref="A4:P4"/>
    <mergeCell ref="A3:C3"/>
    <mergeCell ref="A5:S5"/>
    <mergeCell ref="I1:P1"/>
    <mergeCell ref="I2:P2"/>
  </mergeCells>
  <conditionalFormatting sqref="I11:O19 J8:O10">
    <cfRule type="cellIs" priority="53" dxfId="85" operator="lessThan" stopIfTrue="1">
      <formula>5</formula>
    </cfRule>
  </conditionalFormatting>
  <conditionalFormatting sqref="A2 J8:O19">
    <cfRule type="cellIs" priority="54" dxfId="87" operator="lessThan" stopIfTrue="1">
      <formula>5</formula>
    </cfRule>
  </conditionalFormatting>
  <conditionalFormatting sqref="J8:J19 I11:I19">
    <cfRule type="cellIs" priority="52" dxfId="88" operator="lessThan" stopIfTrue="1">
      <formula>5</formula>
    </cfRule>
  </conditionalFormatting>
  <conditionalFormatting sqref="I8:I10">
    <cfRule type="cellIs" priority="31" dxfId="85" operator="lessThan" stopIfTrue="1">
      <formula>5</formula>
    </cfRule>
  </conditionalFormatting>
  <conditionalFormatting sqref="I8:I10">
    <cfRule type="cellIs" priority="30" dxfId="88" operator="lessThan" stopIfTrue="1">
      <formula>5</formula>
    </cfRule>
  </conditionalFormatting>
  <conditionalFormatting sqref="J20">
    <cfRule type="cellIs" priority="26" dxfId="85" operator="lessThan" stopIfTrue="1">
      <formula>5</formula>
    </cfRule>
  </conditionalFormatting>
  <conditionalFormatting sqref="J20">
    <cfRule type="cellIs" priority="27" dxfId="87" operator="lessThan" stopIfTrue="1">
      <formula>5</formula>
    </cfRule>
  </conditionalFormatting>
  <conditionalFormatting sqref="J20">
    <cfRule type="cellIs" priority="25" dxfId="88" operator="lessThan" stopIfTrue="1">
      <formula>5</formula>
    </cfRule>
  </conditionalFormatting>
  <conditionalFormatting sqref="S8:S20">
    <cfRule type="cellIs" priority="13" dxfId="85" operator="lessThan" stopIfTrue="1">
      <formula>5</formula>
    </cfRule>
  </conditionalFormatting>
  <conditionalFormatting sqref="S8:S20">
    <cfRule type="cellIs" priority="14" dxfId="87" operator="lessThan" stopIfTrue="1">
      <formula>5</formula>
    </cfRule>
  </conditionalFormatting>
  <conditionalFormatting sqref="P8:P20">
    <cfRule type="cellIs" priority="12" dxfId="88" operator="lessThan" stopIfTrue="1">
      <formula>5</formula>
    </cfRule>
  </conditionalFormatting>
  <conditionalFormatting sqref="P8:P20">
    <cfRule type="cellIs" priority="11" dxfId="86" operator="lessThan" stopIfTrue="1">
      <formula>5</formula>
    </cfRule>
  </conditionalFormatting>
  <conditionalFormatting sqref="P8:P20">
    <cfRule type="cellIs" priority="10" dxfId="85" operator="lessThan" stopIfTrue="1">
      <formula>5</formula>
    </cfRule>
  </conditionalFormatting>
  <conditionalFormatting sqref="P8:P20">
    <cfRule type="cellIs" priority="9" dxfId="87" operator="lessThan" stopIfTrue="1">
      <formula>5</formula>
    </cfRule>
  </conditionalFormatting>
  <conditionalFormatting sqref="P8:P20">
    <cfRule type="cellIs" priority="8" dxfId="89" operator="lessThan" stopIfTrue="1">
      <formula>5</formula>
    </cfRule>
  </conditionalFormatting>
  <conditionalFormatting sqref="P8:P20">
    <cfRule type="cellIs" priority="1" dxfId="1" operator="greaterThan" stopIfTrue="1">
      <formula>5</formula>
    </cfRule>
    <cfRule type="cellIs" priority="2" dxfId="85" operator="lessThan" stopIfTrue="1">
      <formula>5</formula>
    </cfRule>
    <cfRule type="cellIs" priority="3" dxfId="86" operator="greaterThan" stopIfTrue="1">
      <formula>5</formula>
    </cfRule>
    <cfRule type="cellIs" priority="4" dxfId="86" operator="greaterThan" stopIfTrue="1">
      <formula>5</formula>
    </cfRule>
    <cfRule type="cellIs" priority="5" dxfId="90" operator="greaterThan" stopIfTrue="1">
      <formula>5</formula>
    </cfRule>
    <cfRule type="cellIs" priority="6" dxfId="85" operator="greaterThan" stopIfTrue="1">
      <formula>5</formula>
    </cfRule>
    <cfRule type="cellIs" priority="7" dxfId="91" operator="greaterThan" stopIfTrue="1">
      <formula>5</formula>
    </cfRule>
  </conditionalFormatting>
  <printOptions/>
  <pageMargins left="0.45" right="0" top="0.25" bottom="0.2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ThuSam</cp:lastModifiedBy>
  <cp:lastPrinted>2019-01-15T06:59:41Z</cp:lastPrinted>
  <dcterms:created xsi:type="dcterms:W3CDTF">2011-12-12T07:25:17Z</dcterms:created>
  <dcterms:modified xsi:type="dcterms:W3CDTF">2019-01-15T09:26:47Z</dcterms:modified>
  <cp:category/>
  <cp:version/>
  <cp:contentType/>
  <cp:contentStatus/>
</cp:coreProperties>
</file>