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LUU TRU DIEM\ĐIỂM K19\"/>
    </mc:Choice>
  </mc:AlternateContent>
  <bookViews>
    <workbookView xWindow="240" yWindow="795" windowWidth="8400" windowHeight="4905" tabRatio="819" activeTab="2"/>
  </bookViews>
  <sheets>
    <sheet name="TH19A" sheetId="4" r:id="rId1"/>
    <sheet name="TP19A" sheetId="34" r:id="rId2"/>
    <sheet name="NL19A" sheetId="38" r:id="rId3"/>
  </sheets>
  <definedNames>
    <definedName name="_xlnm._FilterDatabase" localSheetId="0" hidden="1">TH19A!$I$7:$M$18</definedName>
    <definedName name="_xlnm.Print_Titles" localSheetId="0">TH19A!$7:$8</definedName>
    <definedName name="_xlnm.Print_Titles" localSheetId="1">TP19A!$8:$9</definedName>
  </definedNames>
  <calcPr calcId="152511"/>
</workbook>
</file>

<file path=xl/calcChain.xml><?xml version="1.0" encoding="utf-8"?>
<calcChain xmlns="http://schemas.openxmlformats.org/spreadsheetml/2006/main">
  <c r="N9" i="38" l="1"/>
  <c r="M9" i="38"/>
  <c r="M10" i="38"/>
  <c r="M11" i="38"/>
  <c r="M12" i="38"/>
  <c r="M13" i="38"/>
  <c r="M14" i="38"/>
  <c r="M15" i="38"/>
  <c r="M16" i="38"/>
  <c r="M17" i="38"/>
  <c r="M18" i="38"/>
  <c r="D31" i="34"/>
  <c r="D32" i="34"/>
  <c r="D33" i="34"/>
  <c r="D34" i="34"/>
  <c r="D35" i="34"/>
  <c r="D30" i="34"/>
  <c r="D28" i="4"/>
  <c r="D29" i="4"/>
  <c r="D30" i="4"/>
  <c r="D31" i="4"/>
  <c r="D32" i="4"/>
  <c r="D27" i="4"/>
  <c r="C27" i="4"/>
  <c r="N11" i="4"/>
  <c r="M10" i="4"/>
  <c r="M11" i="4"/>
  <c r="M12" i="4"/>
  <c r="M13" i="4"/>
  <c r="M14" i="4"/>
  <c r="M16" i="4"/>
  <c r="M17" i="4"/>
  <c r="M18" i="4"/>
  <c r="M9" i="4"/>
  <c r="L11" i="34" l="1"/>
  <c r="L13" i="34"/>
  <c r="L14" i="34"/>
  <c r="L15" i="34"/>
  <c r="L16" i="34"/>
  <c r="L17" i="34"/>
  <c r="L18" i="34"/>
  <c r="M18" i="34" s="1"/>
  <c r="L10" i="34"/>
  <c r="N10" i="38" l="1"/>
  <c r="N11" i="38"/>
  <c r="N12" i="38"/>
  <c r="N13" i="38"/>
  <c r="N14" i="38"/>
  <c r="N15" i="38"/>
  <c r="N16" i="38"/>
  <c r="N17" i="38"/>
  <c r="N18" i="38"/>
  <c r="O10" i="38"/>
  <c r="O11" i="38"/>
  <c r="O12" i="38"/>
  <c r="O13" i="38"/>
  <c r="O14" i="38"/>
  <c r="O15" i="38"/>
  <c r="O16" i="38"/>
  <c r="O17" i="38"/>
  <c r="O18" i="38"/>
  <c r="O8" i="38"/>
  <c r="M11" i="34"/>
  <c r="M13" i="34"/>
  <c r="M14" i="34"/>
  <c r="M15" i="34"/>
  <c r="M16" i="34"/>
  <c r="M17" i="34"/>
  <c r="M10" i="34"/>
  <c r="N10" i="4"/>
  <c r="N12" i="4"/>
  <c r="N13" i="4"/>
  <c r="N14" i="4"/>
  <c r="N16" i="4"/>
  <c r="N17" i="4"/>
  <c r="N18" i="4"/>
  <c r="N9" i="4"/>
  <c r="C29" i="38" l="1"/>
  <c r="D29" i="38" s="1"/>
  <c r="C30" i="34"/>
  <c r="C33" i="34"/>
  <c r="C35" i="34"/>
  <c r="C31" i="4"/>
  <c r="C28" i="4"/>
  <c r="C32" i="4"/>
  <c r="C29" i="4"/>
  <c r="C30" i="4"/>
  <c r="C27" i="38"/>
  <c r="D27" i="38" s="1"/>
  <c r="C31" i="34"/>
  <c r="C31" i="38"/>
  <c r="D31" i="38" s="1"/>
  <c r="C34" i="34"/>
  <c r="C30" i="38"/>
  <c r="D30" i="38" s="1"/>
  <c r="C32" i="34"/>
  <c r="C28" i="38"/>
  <c r="D28" i="38" s="1"/>
  <c r="C32" i="38"/>
  <c r="D32" i="38" s="1"/>
  <c r="C33" i="4" l="1"/>
  <c r="D36" i="34"/>
  <c r="C36" i="34"/>
  <c r="D33" i="38"/>
  <c r="D33" i="4"/>
  <c r="C33" i="38"/>
</calcChain>
</file>

<file path=xl/sharedStrings.xml><?xml version="1.0" encoding="utf-8"?>
<sst xmlns="http://schemas.openxmlformats.org/spreadsheetml/2006/main" count="317" uniqueCount="173">
  <si>
    <t>NƠI SINH</t>
  </si>
  <si>
    <t>TT</t>
  </si>
  <si>
    <t>LÔÙP : KC11T1</t>
  </si>
  <si>
    <t>MAHS</t>
  </si>
  <si>
    <t>HỌ</t>
  </si>
  <si>
    <t>TÊN</t>
  </si>
  <si>
    <t>NGÀY SINH</t>
  </si>
  <si>
    <t>BỘ NÔNG NGHIỆP VÀ PTNT</t>
  </si>
  <si>
    <t>Nam</t>
  </si>
  <si>
    <t>Kinh</t>
  </si>
  <si>
    <t>Đạt</t>
  </si>
  <si>
    <t>Nữ</t>
  </si>
  <si>
    <t>GiỚI TÍNH</t>
  </si>
  <si>
    <t>DÂN TỘC</t>
  </si>
  <si>
    <t>Trung</t>
  </si>
  <si>
    <t>TP.HCM</t>
  </si>
  <si>
    <t>Lâm Đồng</t>
  </si>
  <si>
    <t>Ngân</t>
  </si>
  <si>
    <t>An Giang</t>
  </si>
  <si>
    <t>GIỚI TÍNH</t>
  </si>
  <si>
    <t>Kiệt</t>
  </si>
  <si>
    <t>28/12/2002</t>
  </si>
  <si>
    <t>TRƯỜNG TCCN-LTTP</t>
  </si>
  <si>
    <t>Vinh</t>
  </si>
  <si>
    <t>3/11/2002</t>
  </si>
  <si>
    <t>Nguyên</t>
  </si>
  <si>
    <t>Bảo</t>
  </si>
  <si>
    <t>Mẫn</t>
  </si>
  <si>
    <t>Nguyễn Trung</t>
  </si>
  <si>
    <t>Lê Hoài</t>
  </si>
  <si>
    <t>Thiện</t>
  </si>
  <si>
    <t>CỘNG HÒA XÃ HỘI CHỦ NGHĨA VIỆT NAM</t>
  </si>
  <si>
    <t>Độc lập - Tự do - Hạnh phúc</t>
  </si>
  <si>
    <t>An</t>
  </si>
  <si>
    <t>Thủy</t>
  </si>
  <si>
    <t>Duy</t>
  </si>
  <si>
    <t>Nhàn</t>
  </si>
  <si>
    <t>Nguyễn Văn</t>
  </si>
  <si>
    <t>Khánh</t>
  </si>
  <si>
    <t>TL.HIỆU TRƯỞNG</t>
  </si>
  <si>
    <t>Người lập bảng</t>
  </si>
  <si>
    <t>TP.ĐÀO TẠO</t>
  </si>
  <si>
    <t>Nguyễn Thị Thu Sâm</t>
  </si>
  <si>
    <t>My</t>
  </si>
  <si>
    <t>Phong</t>
  </si>
  <si>
    <t>Quân</t>
  </si>
  <si>
    <t>LỚP: NL19A</t>
  </si>
  <si>
    <t>LỚP: TP19A</t>
  </si>
  <si>
    <t>LỚP: TH19A</t>
  </si>
  <si>
    <t>194TH014</t>
  </si>
  <si>
    <t>194TH015</t>
  </si>
  <si>
    <t>Trần Nguyễn Hoàng</t>
  </si>
  <si>
    <t>194TH017</t>
  </si>
  <si>
    <t xml:space="preserve">Nguyễn Võ Anh </t>
  </si>
  <si>
    <t>194TH018</t>
  </si>
  <si>
    <t>Trần Hồng</t>
  </si>
  <si>
    <t>194TH019</t>
  </si>
  <si>
    <t xml:space="preserve">Thạch Trung </t>
  </si>
  <si>
    <t>Nghĩa</t>
  </si>
  <si>
    <t>194TH020</t>
  </si>
  <si>
    <t>Lý Trí</t>
  </si>
  <si>
    <t>194TH021</t>
  </si>
  <si>
    <t>Nguyễn Bảo Trường</t>
  </si>
  <si>
    <t>194TH022</t>
  </si>
  <si>
    <t>194TH024</t>
  </si>
  <si>
    <t>Dương Ngọc Hoàng</t>
  </si>
  <si>
    <t>Vĩ</t>
  </si>
  <si>
    <t>Lê Vĩnh</t>
  </si>
  <si>
    <t>25/3/2000</t>
  </si>
  <si>
    <t>6/12/2002</t>
  </si>
  <si>
    <t>18/12/2003</t>
  </si>
  <si>
    <t>Bến Tre</t>
  </si>
  <si>
    <t>24/12/2003</t>
  </si>
  <si>
    <t>17/6/2003</t>
  </si>
  <si>
    <t>Khơme</t>
  </si>
  <si>
    <t>30/11/2002</t>
  </si>
  <si>
    <t>24/7/2002</t>
  </si>
  <si>
    <t>10/10/2003</t>
  </si>
  <si>
    <t>17/4/2003</t>
  </si>
  <si>
    <t>191TP001</t>
  </si>
  <si>
    <t>194TP002</t>
  </si>
  <si>
    <t>191TP003</t>
  </si>
  <si>
    <t>194TP004</t>
  </si>
  <si>
    <t>194TP005</t>
  </si>
  <si>
    <t>194TP007</t>
  </si>
  <si>
    <t>194TP008</t>
  </si>
  <si>
    <t>191TP013</t>
  </si>
  <si>
    <t>Trần Tiến</t>
  </si>
  <si>
    <t>Lê Kim</t>
  </si>
  <si>
    <t>23/2/2003</t>
  </si>
  <si>
    <t>Lê Thị Tố</t>
  </si>
  <si>
    <t>4/5/2000</t>
  </si>
  <si>
    <t>Võ Thị Kim</t>
  </si>
  <si>
    <t>12/2/2002</t>
  </si>
  <si>
    <t>Nguyễn Hoàng</t>
  </si>
  <si>
    <t>Phi</t>
  </si>
  <si>
    <t>19/11/2003</t>
  </si>
  <si>
    <t>Mã Minh</t>
  </si>
  <si>
    <t>14/7/2000</t>
  </si>
  <si>
    <t>Thạch Võ Ngọc</t>
  </si>
  <si>
    <t>Thương</t>
  </si>
  <si>
    <t>15/12/2003</t>
  </si>
  <si>
    <t>Tín</t>
  </si>
  <si>
    <t xml:space="preserve">Đặng Thị Thanh </t>
  </si>
  <si>
    <t>29/9/1999</t>
  </si>
  <si>
    <t>Vương Mỹ</t>
  </si>
  <si>
    <t>16/11/2001</t>
  </si>
  <si>
    <t>194NL025</t>
  </si>
  <si>
    <t>194NL027</t>
  </si>
  <si>
    <t>194NL028</t>
  </si>
  <si>
    <t>194NL029</t>
  </si>
  <si>
    <t>194NL030</t>
  </si>
  <si>
    <t>194NL031</t>
  </si>
  <si>
    <t>194NL032</t>
  </si>
  <si>
    <t>194NL033</t>
  </si>
  <si>
    <t>194NL034</t>
  </si>
  <si>
    <t>194NL035</t>
  </si>
  <si>
    <t xml:space="preserve">Trương Trường </t>
  </si>
  <si>
    <t>Đàm Thế</t>
  </si>
  <si>
    <t>Lương</t>
  </si>
  <si>
    <t>18/1/2002</t>
  </si>
  <si>
    <t>Bắc Kạn</t>
  </si>
  <si>
    <t>Tày</t>
  </si>
  <si>
    <t>Jơr Long Thang</t>
  </si>
  <si>
    <t>Lưu</t>
  </si>
  <si>
    <t>27/3/2001</t>
  </si>
  <si>
    <t>Churu</t>
  </si>
  <si>
    <t>Huỳnh Lê Minh</t>
  </si>
  <si>
    <t>Nghị</t>
  </si>
  <si>
    <t>19/10/2001</t>
  </si>
  <si>
    <t>14/8/2003</t>
  </si>
  <si>
    <t xml:space="preserve">Trần Công </t>
  </si>
  <si>
    <t>Tiến</t>
  </si>
  <si>
    <t>11/9/2003</t>
  </si>
  <si>
    <t>Lâm Quang</t>
  </si>
  <si>
    <t>29/9/2003</t>
  </si>
  <si>
    <t xml:space="preserve">Nông Công </t>
  </si>
  <si>
    <t>Văn</t>
  </si>
  <si>
    <t>21/4/2001</t>
  </si>
  <si>
    <t>Bình Phước</t>
  </si>
  <si>
    <t>27/9/2003</t>
  </si>
  <si>
    <t>Lý Văn</t>
  </si>
  <si>
    <t>Tân</t>
  </si>
  <si>
    <t>29/5/2007</t>
  </si>
  <si>
    <t>Dao</t>
  </si>
  <si>
    <t>DAÂN TỘC</t>
  </si>
  <si>
    <t>194NL039</t>
  </si>
  <si>
    <t>194TP040</t>
  </si>
  <si>
    <t>194TH037</t>
  </si>
  <si>
    <t>Xếp loại</t>
  </si>
  <si>
    <t>Tổng kết:</t>
  </si>
  <si>
    <t>SL</t>
  </si>
  <si>
    <t>%</t>
  </si>
  <si>
    <t>- Xuất sắc:</t>
  </si>
  <si>
    <t>- Giỏi:</t>
  </si>
  <si>
    <t>- Khá:</t>
  </si>
  <si>
    <t>- TB Khá:</t>
  </si>
  <si>
    <t>- Trung bình:</t>
  </si>
  <si>
    <t>- Yếu:</t>
  </si>
  <si>
    <t>TC</t>
  </si>
  <si>
    <t>KẾT QUẢ HỌC TẬP HỌC KỲ 2(2019-2020)</t>
  </si>
  <si>
    <t>Thực tập lạnh cơ bản</t>
  </si>
  <si>
    <t>Thực tập điều hòa không khí</t>
  </si>
  <si>
    <t>THực tập trang bị điện hệ thống nhiệt lạnh</t>
  </si>
  <si>
    <t>Thực tập tốt nghiệp</t>
  </si>
  <si>
    <t>Điểm trung bình chung hk2 (2019-2020)</t>
  </si>
  <si>
    <t>Ngày  18     tháng  8     năm 2020</t>
  </si>
  <si>
    <t>Sửa chữa máy vi tính</t>
  </si>
  <si>
    <t>Thiết kế mạng</t>
  </si>
  <si>
    <t>Thiết kế Web</t>
  </si>
  <si>
    <t>Công nghệ sản xuất rượu bia - nước giải khát</t>
  </si>
  <si>
    <t>Công nghệ chế biến rau quả</t>
  </si>
  <si>
    <t xml:space="preserve">    Đặng Quốc Việt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</si>
</sst>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name val="VNI-Times"/>
    </font>
    <font>
      <sz val="10"/>
      <name val="VNI-Times"/>
    </font>
    <font>
      <sz val="12"/>
      <name val="Times New Roman"/>
      <family val="1"/>
    </font>
    <font>
      <b/>
      <sz val="12"/>
      <name val="VNI-Times"/>
    </font>
    <font>
      <sz val="11"/>
      <name val="Times New Roman"/>
      <family val="1"/>
    </font>
    <font>
      <sz val="8"/>
      <name val="VNI-Times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z val="10"/>
      <color rgb="FF64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58">
    <xf numFmtId="0" fontId="0" fillId="0" borderId="0" xfId="0"/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1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164" fontId="6" fillId="0" borderId="6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0" xfId="0" applyFont="1" applyFill="1" applyBorder="1"/>
    <xf numFmtId="0" fontId="8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6" fillId="0" borderId="3" xfId="0" applyNumberFormat="1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/>
    <xf numFmtId="0" fontId="9" fillId="0" borderId="0" xfId="0" applyFont="1" applyFill="1" applyAlignment="1"/>
    <xf numFmtId="164" fontId="6" fillId="0" borderId="6" xfId="0" applyNumberFormat="1" applyFont="1" applyFill="1" applyBorder="1"/>
    <xf numFmtId="0" fontId="6" fillId="0" borderId="0" xfId="0" applyFont="1" applyFill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/>
    <xf numFmtId="14" fontId="13" fillId="0" borderId="6" xfId="0" quotePrefix="1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/>
    <xf numFmtId="14" fontId="13" fillId="0" borderId="3" xfId="0" quotePrefix="1" applyNumberFormat="1" applyFont="1" applyFill="1" applyBorder="1" applyAlignment="1">
      <alignment horizontal="center"/>
    </xf>
    <xf numFmtId="0" fontId="13" fillId="0" borderId="3" xfId="0" quotePrefix="1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quotePrefix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1" fillId="0" borderId="0" xfId="0" applyFont="1" applyFill="1"/>
    <xf numFmtId="0" fontId="15" fillId="0" borderId="6" xfId="0" applyFont="1" applyBorder="1" applyAlignment="1">
      <alignment horizontal="center"/>
    </xf>
    <xf numFmtId="0" fontId="13" fillId="2" borderId="6" xfId="0" applyFont="1" applyFill="1" applyBorder="1"/>
    <xf numFmtId="0" fontId="14" fillId="2" borderId="6" xfId="0" applyFont="1" applyFill="1" applyBorder="1" applyAlignment="1">
      <alignment horizontal="left"/>
    </xf>
    <xf numFmtId="14" fontId="13" fillId="2" borderId="6" xfId="0" quotePrefix="1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4" fillId="0" borderId="3" xfId="0" applyFont="1" applyBorder="1" applyAlignment="1">
      <alignment horizontal="left"/>
    </xf>
    <xf numFmtId="14" fontId="13" fillId="0" borderId="3" xfId="0" quotePrefix="1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6" fillId="0" borderId="3" xfId="0" applyFont="1" applyBorder="1"/>
    <xf numFmtId="0" fontId="9" fillId="0" borderId="3" xfId="0" applyFont="1" applyBorder="1" applyAlignment="1">
      <alignment horizontal="left"/>
    </xf>
    <xf numFmtId="0" fontId="13" fillId="0" borderId="3" xfId="0" quotePrefix="1" applyFont="1" applyBorder="1" applyAlignment="1">
      <alignment horizontal="center"/>
    </xf>
    <xf numFmtId="0" fontId="13" fillId="2" borderId="3" xfId="0" applyFont="1" applyFill="1" applyBorder="1"/>
    <xf numFmtId="0" fontId="14" fillId="2" borderId="3" xfId="0" applyFont="1" applyFill="1" applyBorder="1" applyAlignment="1">
      <alignment horizontal="left"/>
    </xf>
    <xf numFmtId="0" fontId="13" fillId="2" borderId="3" xfId="0" quotePrefix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13" fillId="0" borderId="10" xfId="0" applyFont="1" applyBorder="1"/>
    <xf numFmtId="0" fontId="14" fillId="0" borderId="10" xfId="0" applyFont="1" applyBorder="1" applyAlignment="1">
      <alignment horizontal="left"/>
    </xf>
    <xf numFmtId="14" fontId="13" fillId="0" borderId="10" xfId="0" quotePrefix="1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5" xfId="0" applyFont="1" applyFill="1" applyBorder="1"/>
    <xf numFmtId="164" fontId="6" fillId="0" borderId="11" xfId="0" applyNumberFormat="1" applyFont="1" applyFill="1" applyBorder="1" applyAlignment="1">
      <alignment horizontal="center" textRotation="90"/>
    </xf>
    <xf numFmtId="164" fontId="6" fillId="0" borderId="5" xfId="0" applyNumberFormat="1" applyFont="1" applyFill="1" applyBorder="1" applyAlignment="1">
      <alignment horizontal="center" textRotation="90"/>
    </xf>
    <xf numFmtId="0" fontId="0" fillId="0" borderId="11" xfId="0" applyFill="1" applyBorder="1"/>
    <xf numFmtId="0" fontId="0" fillId="0" borderId="2" xfId="0" applyFill="1" applyBorder="1"/>
    <xf numFmtId="164" fontId="6" fillId="0" borderId="0" xfId="0" quotePrefix="1" applyNumberFormat="1" applyFont="1" applyFill="1" applyBorder="1" applyAlignment="1">
      <alignment horizontal="left"/>
    </xf>
    <xf numFmtId="0" fontId="6" fillId="0" borderId="4" xfId="0" quotePrefix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/>
    </xf>
    <xf numFmtId="164" fontId="6" fillId="0" borderId="4" xfId="0" applyNumberFormat="1" applyFont="1" applyFill="1" applyBorder="1"/>
    <xf numFmtId="0" fontId="6" fillId="0" borderId="7" xfId="0" applyFont="1" applyFill="1" applyBorder="1"/>
    <xf numFmtId="0" fontId="2" fillId="0" borderId="11" xfId="0" applyFont="1" applyFill="1" applyBorder="1"/>
    <xf numFmtId="0" fontId="2" fillId="0" borderId="2" xfId="0" applyFont="1" applyFill="1" applyBorder="1"/>
    <xf numFmtId="0" fontId="0" fillId="0" borderId="2" xfId="0" applyBorder="1" applyAlignment="1">
      <alignment horizontal="right"/>
    </xf>
    <xf numFmtId="0" fontId="6" fillId="0" borderId="10" xfId="0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6" fillId="0" borderId="3" xfId="0" quotePrefix="1" applyFont="1" applyBorder="1"/>
    <xf numFmtId="0" fontId="6" fillId="0" borderId="4" xfId="0" applyFont="1" applyBorder="1"/>
    <xf numFmtId="0" fontId="2" fillId="0" borderId="4" xfId="0" applyFont="1" applyBorder="1"/>
    <xf numFmtId="0" fontId="6" fillId="0" borderId="2" xfId="0" applyFont="1" applyFill="1" applyBorder="1"/>
    <xf numFmtId="0" fontId="2" fillId="0" borderId="7" xfId="0" applyFont="1" applyBorder="1"/>
    <xf numFmtId="0" fontId="2" fillId="0" borderId="2" xfId="0" applyFont="1" applyBorder="1"/>
    <xf numFmtId="164" fontId="6" fillId="0" borderId="2" xfId="0" applyNumberFormat="1" applyFont="1" applyFill="1" applyBorder="1" applyAlignment="1">
      <alignment horizontal="center" textRotation="90" wrapText="1"/>
    </xf>
    <xf numFmtId="164" fontId="16" fillId="0" borderId="13" xfId="0" applyNumberFormat="1" applyFont="1" applyFill="1" applyBorder="1" applyAlignment="1">
      <alignment horizontal="center" textRotation="90"/>
    </xf>
    <xf numFmtId="164" fontId="6" fillId="0" borderId="12" xfId="0" applyNumberFormat="1" applyFont="1" applyFill="1" applyBorder="1"/>
    <xf numFmtId="0" fontId="6" fillId="0" borderId="1" xfId="0" applyFont="1" applyFill="1" applyBorder="1" applyAlignment="1">
      <alignment horizontal="right" vertical="center"/>
    </xf>
    <xf numFmtId="1" fontId="17" fillId="0" borderId="5" xfId="0" applyNumberFormat="1" applyFont="1" applyFill="1" applyBorder="1" applyAlignment="1">
      <alignment horizontal="right" textRotation="90" wrapText="1"/>
    </xf>
    <xf numFmtId="1" fontId="17" fillId="0" borderId="5" xfId="0" applyNumberFormat="1" applyFont="1" applyFill="1" applyBorder="1" applyAlignment="1">
      <alignment horizontal="right" textRotation="90"/>
    </xf>
    <xf numFmtId="164" fontId="6" fillId="0" borderId="4" xfId="0" quotePrefix="1" applyNumberFormat="1" applyFont="1" applyFill="1" applyBorder="1" applyAlignment="1">
      <alignment horizontal="center"/>
    </xf>
    <xf numFmtId="0" fontId="3" fillId="0" borderId="0" xfId="0" applyFont="1" applyFill="1"/>
    <xf numFmtId="164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/>
    </xf>
    <xf numFmtId="0" fontId="2" fillId="0" borderId="8" xfId="0" applyFont="1" applyFill="1" applyBorder="1"/>
    <xf numFmtId="0" fontId="2" fillId="0" borderId="7" xfId="0" applyFont="1" applyFill="1" applyBorder="1"/>
    <xf numFmtId="0" fontId="6" fillId="0" borderId="6" xfId="0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right"/>
    </xf>
    <xf numFmtId="0" fontId="6" fillId="0" borderId="6" xfId="0" quotePrefix="1" applyFont="1" applyBorder="1" applyAlignment="1">
      <alignment horizontal="center" vertical="center"/>
    </xf>
    <xf numFmtId="164" fontId="6" fillId="0" borderId="15" xfId="0" quotePrefix="1" applyNumberFormat="1" applyFont="1" applyFill="1" applyBorder="1" applyAlignment="1">
      <alignment horizontal="right"/>
    </xf>
    <xf numFmtId="0" fontId="6" fillId="0" borderId="3" xfId="0" quotePrefix="1" applyFont="1" applyBorder="1" applyAlignment="1">
      <alignment horizontal="center" vertical="center"/>
    </xf>
    <xf numFmtId="164" fontId="6" fillId="0" borderId="4" xfId="0" quotePrefix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16" xfId="0" applyFont="1" applyFill="1" applyBorder="1" applyAlignment="1">
      <alignment horizontal="center"/>
    </xf>
    <xf numFmtId="164" fontId="6" fillId="0" borderId="14" xfId="0" quotePrefix="1" applyNumberFormat="1" applyFont="1" applyFill="1" applyBorder="1" applyAlignment="1">
      <alignment horizontal="center"/>
    </xf>
    <xf numFmtId="164" fontId="6" fillId="0" borderId="15" xfId="0" quotePrefix="1" applyNumberFormat="1" applyFont="1" applyFill="1" applyBorder="1" applyAlignment="1">
      <alignment horizontal="center"/>
    </xf>
    <xf numFmtId="0" fontId="6" fillId="0" borderId="4" xfId="0" quotePrefix="1" applyFont="1" applyFill="1" applyBorder="1" applyAlignment="1">
      <alignment horizontal="center" vertical="center"/>
    </xf>
    <xf numFmtId="164" fontId="6" fillId="0" borderId="6" xfId="0" quotePrefix="1" applyNumberFormat="1" applyFont="1" applyFill="1" applyBorder="1" applyAlignment="1">
      <alignment horizontal="right"/>
    </xf>
    <xf numFmtId="0" fontId="6" fillId="0" borderId="6" xfId="0" quotePrefix="1" applyFont="1" applyFill="1" applyBorder="1" applyAlignment="1">
      <alignment horizontal="center" vertical="center"/>
    </xf>
    <xf numFmtId="164" fontId="6" fillId="0" borderId="3" xfId="0" quotePrefix="1" applyNumberFormat="1" applyFont="1" applyFill="1" applyBorder="1" applyAlignment="1">
      <alignment horizontal="right"/>
    </xf>
    <xf numFmtId="0" fontId="6" fillId="0" borderId="3" xfId="0" quotePrefix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1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33"/>
  <sheetViews>
    <sheetView topLeftCell="A13" zoomScale="84" zoomScaleNormal="84" workbookViewId="0">
      <selection activeCell="Q28" sqref="Q28"/>
    </sheetView>
  </sheetViews>
  <sheetFormatPr defaultRowHeight="12.75" x14ac:dyDescent="0.2"/>
  <cols>
    <col min="1" max="1" width="2.875" style="7" customWidth="1"/>
    <col min="2" max="2" width="11.5" style="16" customWidth="1"/>
    <col min="3" max="3" width="20.5" style="7" customWidth="1"/>
    <col min="4" max="4" width="7.75" style="7" customWidth="1"/>
    <col min="5" max="5" width="13.75" style="2" hidden="1" customWidth="1"/>
    <col min="6" max="6" width="13.125" style="2" hidden="1" customWidth="1"/>
    <col min="7" max="8" width="7.75" style="2" hidden="1" customWidth="1"/>
    <col min="9" max="12" width="6.75" style="7" customWidth="1"/>
    <col min="13" max="13" width="8.25" style="7" customWidth="1"/>
    <col min="14" max="14" width="10.875" style="7" customWidth="1"/>
    <col min="15" max="16384" width="9" style="7"/>
  </cols>
  <sheetData>
    <row r="1" spans="1:21" ht="18.75" x14ac:dyDescent="0.3">
      <c r="A1" s="140" t="s">
        <v>7</v>
      </c>
      <c r="B1" s="140"/>
      <c r="C1" s="140"/>
      <c r="D1" s="140"/>
      <c r="E1" s="140"/>
      <c r="F1" s="12"/>
      <c r="G1" s="12"/>
      <c r="H1" s="12"/>
      <c r="I1" s="143" t="s">
        <v>31</v>
      </c>
      <c r="J1" s="143"/>
      <c r="K1" s="143"/>
      <c r="L1" s="143"/>
      <c r="M1" s="143"/>
      <c r="N1" s="143"/>
      <c r="O1" s="42"/>
      <c r="P1" s="42"/>
      <c r="Q1" s="42"/>
      <c r="R1" s="42"/>
      <c r="S1" s="42"/>
      <c r="T1" s="42"/>
      <c r="U1" s="42"/>
    </row>
    <row r="2" spans="1:21" ht="18.75" x14ac:dyDescent="0.3">
      <c r="A2" s="141" t="s">
        <v>22</v>
      </c>
      <c r="B2" s="141"/>
      <c r="C2" s="141"/>
      <c r="D2" s="141"/>
      <c r="E2" s="141"/>
      <c r="F2" s="12"/>
      <c r="G2" s="12"/>
      <c r="H2" s="12"/>
      <c r="I2" s="143" t="s">
        <v>32</v>
      </c>
      <c r="J2" s="143"/>
      <c r="K2" s="143"/>
      <c r="L2" s="143"/>
      <c r="M2" s="143"/>
      <c r="N2" s="143"/>
      <c r="O2" s="42"/>
      <c r="P2" s="42"/>
      <c r="Q2" s="42"/>
      <c r="R2" s="42"/>
      <c r="S2" s="42"/>
      <c r="T2" s="42"/>
      <c r="U2" s="42"/>
    </row>
    <row r="3" spans="1:21" ht="14.25" customHeight="1" x14ac:dyDescent="0.3">
      <c r="A3" s="15"/>
      <c r="B3" s="13"/>
      <c r="C3" s="12"/>
      <c r="D3" s="12"/>
      <c r="E3" s="12"/>
      <c r="F3" s="12"/>
      <c r="G3" s="12"/>
      <c r="H3" s="12"/>
      <c r="I3" s="14"/>
    </row>
    <row r="4" spans="1:21" ht="24" customHeight="1" x14ac:dyDescent="0.2">
      <c r="A4" s="144" t="s">
        <v>160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21" ht="24" customHeight="1" x14ac:dyDescent="0.3">
      <c r="A5" s="145" t="s">
        <v>48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21" ht="6.75" customHeight="1" x14ac:dyDescent="0.3">
      <c r="A6" s="14"/>
      <c r="B6" s="13"/>
      <c r="C6" s="14"/>
      <c r="D6" s="14"/>
      <c r="E6" s="12"/>
      <c r="F6" s="12"/>
      <c r="G6" s="12"/>
      <c r="H6" s="12"/>
      <c r="I6" s="14"/>
    </row>
    <row r="7" spans="1:21" ht="159" customHeight="1" x14ac:dyDescent="0.25">
      <c r="A7" s="9" t="s">
        <v>1</v>
      </c>
      <c r="B7" s="39" t="s">
        <v>3</v>
      </c>
      <c r="C7" s="28" t="s">
        <v>4</v>
      </c>
      <c r="D7" s="28" t="s">
        <v>5</v>
      </c>
      <c r="E7" s="28" t="s">
        <v>6</v>
      </c>
      <c r="F7" s="28" t="s">
        <v>0</v>
      </c>
      <c r="G7" s="28" t="s">
        <v>13</v>
      </c>
      <c r="H7" s="28" t="s">
        <v>12</v>
      </c>
      <c r="I7" s="120" t="s">
        <v>167</v>
      </c>
      <c r="J7" s="120" t="s">
        <v>168</v>
      </c>
      <c r="K7" s="120" t="s">
        <v>169</v>
      </c>
      <c r="L7" s="120" t="s">
        <v>164</v>
      </c>
      <c r="M7" s="119" t="s">
        <v>165</v>
      </c>
      <c r="N7" s="97" t="s">
        <v>149</v>
      </c>
    </row>
    <row r="8" spans="1:21" x14ac:dyDescent="0.2">
      <c r="A8" s="26"/>
      <c r="B8" s="40"/>
      <c r="C8" s="31"/>
      <c r="D8" s="25"/>
      <c r="E8" s="29"/>
      <c r="F8" s="27"/>
      <c r="G8" s="27"/>
      <c r="H8" s="27"/>
      <c r="I8" s="3">
        <v>3</v>
      </c>
      <c r="J8" s="3">
        <v>2</v>
      </c>
      <c r="K8" s="122">
        <v>2</v>
      </c>
      <c r="L8" s="122">
        <v>8</v>
      </c>
      <c r="M8" s="138"/>
      <c r="N8" s="106"/>
    </row>
    <row r="9" spans="1:21" ht="15.95" customHeight="1" x14ac:dyDescent="0.2">
      <c r="A9" s="41">
        <v>1</v>
      </c>
      <c r="B9" s="72" t="s">
        <v>49</v>
      </c>
      <c r="C9" s="88" t="s">
        <v>29</v>
      </c>
      <c r="D9" s="89" t="s">
        <v>26</v>
      </c>
      <c r="E9" s="90" t="s">
        <v>68</v>
      </c>
      <c r="F9" s="91" t="s">
        <v>15</v>
      </c>
      <c r="G9" s="92" t="s">
        <v>9</v>
      </c>
      <c r="H9" s="92" t="s">
        <v>8</v>
      </c>
      <c r="I9" s="33">
        <v>6</v>
      </c>
      <c r="J9" s="33">
        <v>5.8</v>
      </c>
      <c r="K9" s="33">
        <v>7.7</v>
      </c>
      <c r="L9" s="33">
        <v>8</v>
      </c>
      <c r="M9" s="151">
        <f>ROUND(SUMPRODUCT(I9:L9,$I$8:$L$8)/SUM($I$8:$L$8),1)</f>
        <v>7.3</v>
      </c>
      <c r="N9" s="134" t="str">
        <f>IF(M9&gt;=9,"Xuất sắc",IF(M9&gt;=8,"Giỏi",IF(M9&gt;=7,"Khá",IF(M9&gt;=6,"TB khá",IF(M9&gt;=5,"TB","Yếu")))))</f>
        <v>Khá</v>
      </c>
    </row>
    <row r="10" spans="1:21" ht="15.95" customHeight="1" x14ac:dyDescent="0.2">
      <c r="A10" s="5">
        <v>2</v>
      </c>
      <c r="B10" s="72" t="s">
        <v>50</v>
      </c>
      <c r="C10" s="73" t="s">
        <v>51</v>
      </c>
      <c r="D10" s="74" t="s">
        <v>35</v>
      </c>
      <c r="E10" s="75" t="s">
        <v>69</v>
      </c>
      <c r="F10" s="72" t="s">
        <v>15</v>
      </c>
      <c r="G10" s="76" t="s">
        <v>9</v>
      </c>
      <c r="H10" s="76" t="s">
        <v>8</v>
      </c>
      <c r="I10" s="4">
        <v>6.7</v>
      </c>
      <c r="J10" s="4">
        <v>7.2</v>
      </c>
      <c r="K10" s="4">
        <v>8.1</v>
      </c>
      <c r="L10" s="4">
        <v>8</v>
      </c>
      <c r="M10" s="152">
        <f t="shared" ref="M10:M18" si="0">ROUND(SUMPRODUCT(I10:L10,$I$8:$L$8)/SUM($I$8:$L$8),1)</f>
        <v>7.6</v>
      </c>
      <c r="N10" s="136" t="str">
        <f t="shared" ref="N10:N18" si="1">IF(M10&gt;=9,"Xuất sắc",IF(M10&gt;=8,"Giỏi",IF(M10&gt;=7,"Khá",IF(M10&gt;=6,"TB khá",IF(M10&gt;=5,"TB","Yếu")))))</f>
        <v>Khá</v>
      </c>
    </row>
    <row r="11" spans="1:21" ht="15.95" customHeight="1" x14ac:dyDescent="0.2">
      <c r="A11" s="5">
        <v>3</v>
      </c>
      <c r="B11" s="72" t="s">
        <v>52</v>
      </c>
      <c r="C11" s="73" t="s">
        <v>53</v>
      </c>
      <c r="D11" s="74" t="s">
        <v>20</v>
      </c>
      <c r="E11" s="75" t="s">
        <v>70</v>
      </c>
      <c r="F11" s="72" t="s">
        <v>71</v>
      </c>
      <c r="G11" s="76" t="s">
        <v>9</v>
      </c>
      <c r="H11" s="76" t="s">
        <v>8</v>
      </c>
      <c r="I11" s="4">
        <v>6.8</v>
      </c>
      <c r="J11" s="4">
        <v>6.3</v>
      </c>
      <c r="K11" s="4">
        <v>7.5</v>
      </c>
      <c r="L11" s="4">
        <v>8</v>
      </c>
      <c r="M11" s="152">
        <f t="shared" si="0"/>
        <v>7.5</v>
      </c>
      <c r="N11" s="136" t="str">
        <f t="shared" si="1"/>
        <v>Khá</v>
      </c>
    </row>
    <row r="12" spans="1:21" ht="15.95" customHeight="1" x14ac:dyDescent="0.2">
      <c r="A12" s="5">
        <v>4</v>
      </c>
      <c r="B12" s="72" t="s">
        <v>54</v>
      </c>
      <c r="C12" s="81" t="s">
        <v>55</v>
      </c>
      <c r="D12" s="82" t="s">
        <v>43</v>
      </c>
      <c r="E12" s="83" t="s">
        <v>72</v>
      </c>
      <c r="F12" s="76" t="s">
        <v>15</v>
      </c>
      <c r="G12" s="76" t="s">
        <v>9</v>
      </c>
      <c r="H12" s="76" t="s">
        <v>11</v>
      </c>
      <c r="I12" s="4">
        <v>5</v>
      </c>
      <c r="J12" s="4">
        <v>5.0999999999999996</v>
      </c>
      <c r="K12" s="4">
        <v>6.1</v>
      </c>
      <c r="L12" s="4">
        <v>6</v>
      </c>
      <c r="M12" s="152">
        <f t="shared" si="0"/>
        <v>5.7</v>
      </c>
      <c r="N12" s="136" t="str">
        <f t="shared" si="1"/>
        <v>TB</v>
      </c>
    </row>
    <row r="13" spans="1:21" ht="15.95" customHeight="1" x14ac:dyDescent="0.2">
      <c r="A13" s="5">
        <v>5</v>
      </c>
      <c r="B13" s="72" t="s">
        <v>56</v>
      </c>
      <c r="C13" s="73" t="s">
        <v>57</v>
      </c>
      <c r="D13" s="74" t="s">
        <v>58</v>
      </c>
      <c r="E13" s="75" t="s">
        <v>73</v>
      </c>
      <c r="F13" s="72" t="s">
        <v>15</v>
      </c>
      <c r="G13" s="72" t="s">
        <v>74</v>
      </c>
      <c r="H13" s="76" t="s">
        <v>8</v>
      </c>
      <c r="I13" s="4">
        <v>5</v>
      </c>
      <c r="J13" s="4">
        <v>5.0999999999999996</v>
      </c>
      <c r="K13" s="4">
        <v>6.9</v>
      </c>
      <c r="L13" s="4">
        <v>8</v>
      </c>
      <c r="M13" s="152">
        <f t="shared" si="0"/>
        <v>6.9</v>
      </c>
      <c r="N13" s="136" t="str">
        <f t="shared" si="1"/>
        <v>TB khá</v>
      </c>
    </row>
    <row r="14" spans="1:21" ht="15.95" customHeight="1" x14ac:dyDescent="0.2">
      <c r="A14" s="5">
        <v>6</v>
      </c>
      <c r="B14" s="72" t="s">
        <v>59</v>
      </c>
      <c r="C14" s="73" t="s">
        <v>60</v>
      </c>
      <c r="D14" s="74" t="s">
        <v>36</v>
      </c>
      <c r="E14" s="80" t="s">
        <v>75</v>
      </c>
      <c r="F14" s="72" t="s">
        <v>15</v>
      </c>
      <c r="G14" s="76" t="s">
        <v>9</v>
      </c>
      <c r="H14" s="76" t="s">
        <v>8</v>
      </c>
      <c r="I14" s="4">
        <v>5</v>
      </c>
      <c r="J14" s="4">
        <v>5</v>
      </c>
      <c r="K14" s="4">
        <v>6.9</v>
      </c>
      <c r="L14" s="4">
        <v>6</v>
      </c>
      <c r="M14" s="152">
        <f t="shared" si="0"/>
        <v>5.8</v>
      </c>
      <c r="N14" s="136" t="str">
        <f t="shared" si="1"/>
        <v>TB</v>
      </c>
    </row>
    <row r="15" spans="1:21" ht="15.95" customHeight="1" x14ac:dyDescent="0.2">
      <c r="A15" s="5">
        <v>7</v>
      </c>
      <c r="B15" s="72" t="s">
        <v>61</v>
      </c>
      <c r="C15" s="73" t="s">
        <v>62</v>
      </c>
      <c r="D15" s="74" t="s">
        <v>44</v>
      </c>
      <c r="E15" s="75" t="s">
        <v>21</v>
      </c>
      <c r="F15" s="72" t="s">
        <v>15</v>
      </c>
      <c r="G15" s="76" t="s">
        <v>9</v>
      </c>
      <c r="H15" s="76" t="s">
        <v>8</v>
      </c>
      <c r="I15" s="4"/>
      <c r="J15" s="4"/>
      <c r="K15" s="4"/>
      <c r="L15" s="4"/>
      <c r="M15" s="152"/>
      <c r="N15" s="136"/>
    </row>
    <row r="16" spans="1:21" ht="15.95" customHeight="1" x14ac:dyDescent="0.2">
      <c r="A16" s="5">
        <v>8</v>
      </c>
      <c r="B16" s="72" t="s">
        <v>63</v>
      </c>
      <c r="C16" s="73" t="s">
        <v>37</v>
      </c>
      <c r="D16" s="74" t="s">
        <v>30</v>
      </c>
      <c r="E16" s="75" t="s">
        <v>76</v>
      </c>
      <c r="F16" s="72" t="s">
        <v>15</v>
      </c>
      <c r="G16" s="76" t="s">
        <v>9</v>
      </c>
      <c r="H16" s="76" t="s">
        <v>8</v>
      </c>
      <c r="I16" s="4">
        <v>5.8</v>
      </c>
      <c r="J16" s="4">
        <v>5.9</v>
      </c>
      <c r="K16" s="4">
        <v>5.7</v>
      </c>
      <c r="L16" s="4">
        <v>7</v>
      </c>
      <c r="M16" s="152">
        <f t="shared" si="0"/>
        <v>6.4</v>
      </c>
      <c r="N16" s="136" t="str">
        <f t="shared" si="1"/>
        <v>TB khá</v>
      </c>
    </row>
    <row r="17" spans="1:14" ht="15.95" customHeight="1" x14ac:dyDescent="0.2">
      <c r="A17" s="5">
        <v>9</v>
      </c>
      <c r="B17" s="55" t="s">
        <v>64</v>
      </c>
      <c r="C17" s="56" t="s">
        <v>65</v>
      </c>
      <c r="D17" s="59" t="s">
        <v>66</v>
      </c>
      <c r="E17" s="57" t="s">
        <v>77</v>
      </c>
      <c r="F17" s="55" t="s">
        <v>15</v>
      </c>
      <c r="G17" s="55" t="s">
        <v>9</v>
      </c>
      <c r="H17" s="55" t="s">
        <v>8</v>
      </c>
      <c r="I17" s="4">
        <v>7.6</v>
      </c>
      <c r="J17" s="4">
        <v>7.3</v>
      </c>
      <c r="K17" s="4">
        <v>7.8</v>
      </c>
      <c r="L17" s="4">
        <v>8</v>
      </c>
      <c r="M17" s="152">
        <f t="shared" si="0"/>
        <v>7.8</v>
      </c>
      <c r="N17" s="136" t="str">
        <f t="shared" si="1"/>
        <v>Khá</v>
      </c>
    </row>
    <row r="18" spans="1:14" ht="15.95" customHeight="1" x14ac:dyDescent="0.2">
      <c r="A18" s="5">
        <v>10</v>
      </c>
      <c r="B18" s="60" t="s">
        <v>148</v>
      </c>
      <c r="C18" s="61" t="s">
        <v>67</v>
      </c>
      <c r="D18" s="104" t="s">
        <v>44</v>
      </c>
      <c r="E18" s="62" t="s">
        <v>78</v>
      </c>
      <c r="F18" s="60" t="s">
        <v>15</v>
      </c>
      <c r="G18" s="60" t="s">
        <v>9</v>
      </c>
      <c r="H18" s="60" t="s">
        <v>8</v>
      </c>
      <c r="I18" s="11">
        <v>5</v>
      </c>
      <c r="J18" s="11">
        <v>5</v>
      </c>
      <c r="K18" s="11">
        <v>6.4</v>
      </c>
      <c r="L18" s="11">
        <v>6</v>
      </c>
      <c r="M18" s="125">
        <f t="shared" si="0"/>
        <v>5.7</v>
      </c>
      <c r="N18" s="103" t="str">
        <f t="shared" si="1"/>
        <v>TB</v>
      </c>
    </row>
    <row r="19" spans="1:14" ht="15.95" customHeight="1" x14ac:dyDescent="0.25">
      <c r="A19" s="30"/>
      <c r="B19" s="7"/>
      <c r="C19" s="16"/>
      <c r="E19" s="7"/>
      <c r="I19" s="35"/>
      <c r="J19" s="146" t="s">
        <v>166</v>
      </c>
      <c r="K19" s="146"/>
      <c r="L19" s="146"/>
      <c r="M19" s="146"/>
      <c r="N19" s="146"/>
    </row>
    <row r="20" spans="1:14" ht="16.5" customHeight="1" x14ac:dyDescent="0.25">
      <c r="I20" s="35"/>
      <c r="J20" s="139" t="s">
        <v>39</v>
      </c>
      <c r="K20" s="139"/>
      <c r="L20" s="139"/>
      <c r="M20" s="139"/>
      <c r="N20" s="139"/>
    </row>
    <row r="21" spans="1:14" ht="18" customHeight="1" x14ac:dyDescent="0.25">
      <c r="A21" s="139" t="s">
        <v>40</v>
      </c>
      <c r="B21" s="139"/>
      <c r="C21" s="139"/>
      <c r="D21" s="139"/>
      <c r="E21" s="139"/>
      <c r="F21" s="139"/>
      <c r="G21" s="139"/>
      <c r="I21" s="35"/>
      <c r="J21" s="139" t="s">
        <v>41</v>
      </c>
      <c r="K21" s="139"/>
      <c r="L21" s="139"/>
      <c r="M21" s="139"/>
      <c r="N21" s="139"/>
    </row>
    <row r="22" spans="1:14" ht="18" customHeight="1" x14ac:dyDescent="0.25">
      <c r="B22" s="2"/>
      <c r="E22" s="47"/>
      <c r="F22" s="47"/>
      <c r="G22" s="7"/>
      <c r="I22" s="35"/>
    </row>
    <row r="23" spans="1:14" ht="18" customHeight="1" x14ac:dyDescent="0.25">
      <c r="B23" s="2"/>
      <c r="E23" s="47"/>
      <c r="F23" s="47"/>
      <c r="G23" s="7"/>
      <c r="I23" s="35"/>
    </row>
    <row r="24" spans="1:14" ht="16.5" x14ac:dyDescent="0.25">
      <c r="B24" s="2"/>
      <c r="E24" s="47"/>
      <c r="F24" s="47"/>
      <c r="G24" s="7"/>
      <c r="I24" s="35"/>
    </row>
    <row r="25" spans="1:14" ht="18" x14ac:dyDescent="0.3">
      <c r="A25" s="139" t="s">
        <v>42</v>
      </c>
      <c r="B25" s="139"/>
      <c r="C25" s="139"/>
      <c r="D25" s="139"/>
      <c r="E25" s="139"/>
      <c r="F25" s="139"/>
      <c r="G25" s="139"/>
      <c r="I25" s="35"/>
      <c r="J25" s="142" t="s">
        <v>172</v>
      </c>
      <c r="K25" s="142"/>
      <c r="L25" s="142"/>
      <c r="M25" s="142"/>
      <c r="N25" s="142"/>
    </row>
    <row r="26" spans="1:14" ht="16.5" x14ac:dyDescent="0.25">
      <c r="B26" s="107" t="s">
        <v>150</v>
      </c>
      <c r="C26" s="108" t="s">
        <v>151</v>
      </c>
      <c r="D26" s="109" t="s">
        <v>152</v>
      </c>
      <c r="E26" s="7"/>
      <c r="I26" s="47"/>
      <c r="J26" s="47"/>
      <c r="K26" s="2"/>
      <c r="M26" s="35"/>
      <c r="N26" s="35"/>
    </row>
    <row r="27" spans="1:14" ht="15.75" x14ac:dyDescent="0.25">
      <c r="B27" s="110" t="s">
        <v>153</v>
      </c>
      <c r="C27" s="111">
        <f>COUNTIF($N$9:$N$18,"Xuất sắc")</f>
        <v>0</v>
      </c>
      <c r="D27" s="112">
        <f>C27*100/9</f>
        <v>0</v>
      </c>
    </row>
    <row r="28" spans="1:14" ht="15.75" x14ac:dyDescent="0.25">
      <c r="B28" s="78" t="s">
        <v>154</v>
      </c>
      <c r="C28" s="111">
        <f>COUNTIF($N$9:$N$18,"Giỏi")</f>
        <v>0</v>
      </c>
      <c r="D28" s="112">
        <f t="shared" ref="D28:D32" si="2">C28*100/9</f>
        <v>0</v>
      </c>
    </row>
    <row r="29" spans="1:14" ht="15.75" x14ac:dyDescent="0.25">
      <c r="B29" s="113" t="s">
        <v>155</v>
      </c>
      <c r="C29" s="111">
        <f>COUNTIF($N$9:$N$18,"Khá")</f>
        <v>4</v>
      </c>
      <c r="D29" s="112">
        <f t="shared" si="2"/>
        <v>44.444444444444443</v>
      </c>
    </row>
    <row r="30" spans="1:14" ht="15.75" x14ac:dyDescent="0.25">
      <c r="B30" s="113" t="s">
        <v>156</v>
      </c>
      <c r="C30" s="111">
        <f>COUNTIF($N$9:$N$18,"TB khá")</f>
        <v>2</v>
      </c>
      <c r="D30" s="112">
        <f t="shared" si="2"/>
        <v>22.222222222222221</v>
      </c>
    </row>
    <row r="31" spans="1:14" ht="15.75" x14ac:dyDescent="0.25">
      <c r="B31" s="78" t="s">
        <v>157</v>
      </c>
      <c r="C31" s="111">
        <f>COUNTIF($N$9:$N$18,"TB")</f>
        <v>3</v>
      </c>
      <c r="D31" s="112">
        <f t="shared" si="2"/>
        <v>33.333333333333336</v>
      </c>
    </row>
    <row r="32" spans="1:14" ht="15.75" x14ac:dyDescent="0.25">
      <c r="B32" s="114" t="s">
        <v>158</v>
      </c>
      <c r="C32" s="111">
        <f>COUNTIF($N$9:$N$18,"Yếu")</f>
        <v>0</v>
      </c>
      <c r="D32" s="112">
        <f t="shared" si="2"/>
        <v>0</v>
      </c>
    </row>
    <row r="33" spans="2:4" ht="15.75" x14ac:dyDescent="0.25">
      <c r="B33" s="116" t="s">
        <v>159</v>
      </c>
      <c r="C33" s="117">
        <f>SUM(C27:C32)</f>
        <v>9</v>
      </c>
      <c r="D33" s="118">
        <f>SUM(D27:D32)</f>
        <v>100</v>
      </c>
    </row>
  </sheetData>
  <mergeCells count="12">
    <mergeCell ref="A25:G25"/>
    <mergeCell ref="A1:E1"/>
    <mergeCell ref="A2:E2"/>
    <mergeCell ref="A21:G21"/>
    <mergeCell ref="J25:N25"/>
    <mergeCell ref="A4:N4"/>
    <mergeCell ref="A5:N5"/>
    <mergeCell ref="J19:N19"/>
    <mergeCell ref="J20:N20"/>
    <mergeCell ref="J21:N21"/>
    <mergeCell ref="I1:N1"/>
    <mergeCell ref="I2:N2"/>
  </mergeCells>
  <phoneticPr fontId="5" type="noConversion"/>
  <conditionalFormatting sqref="I27:M34 M9:N18">
    <cfRule type="cellIs" dxfId="80" priority="126" stopIfTrue="1" operator="lessThan">
      <formula>5</formula>
    </cfRule>
  </conditionalFormatting>
  <conditionalFormatting sqref="N9:N18">
    <cfRule type="cellIs" dxfId="79" priority="129" stopIfTrue="1" operator="lessThan">
      <formula>5</formula>
    </cfRule>
  </conditionalFormatting>
  <conditionalFormatting sqref="A2:E2 N9:N18">
    <cfRule type="cellIs" dxfId="78" priority="22" stopIfTrue="1" operator="lessThan">
      <formula>5</formula>
    </cfRule>
  </conditionalFormatting>
  <conditionalFormatting sqref="N9:N18">
    <cfRule type="cellIs" dxfId="77" priority="19" stopIfTrue="1" operator="lessThan">
      <formula>5</formula>
    </cfRule>
  </conditionalFormatting>
  <conditionalFormatting sqref="N9:N18">
    <cfRule type="cellIs" dxfId="76" priority="15" stopIfTrue="1" operator="lessThan">
      <formula>5</formula>
    </cfRule>
  </conditionalFormatting>
  <conditionalFormatting sqref="N9:N18">
    <cfRule type="cellIs" priority="8" stopIfTrue="1" operator="greaterThan">
      <formula>5</formula>
    </cfRule>
    <cfRule type="cellIs" dxfId="75" priority="9" stopIfTrue="1" operator="lessThan">
      <formula>5</formula>
    </cfRule>
    <cfRule type="cellIs" dxfId="74" priority="10" stopIfTrue="1" operator="greaterThan">
      <formula>5</formula>
    </cfRule>
    <cfRule type="cellIs" dxfId="73" priority="11" stopIfTrue="1" operator="greaterThan">
      <formula>5</formula>
    </cfRule>
    <cfRule type="cellIs" dxfId="72" priority="12" stopIfTrue="1" operator="greaterThan">
      <formula>5</formula>
    </cfRule>
    <cfRule type="cellIs" dxfId="71" priority="13" stopIfTrue="1" operator="greaterThan">
      <formula>5</formula>
    </cfRule>
    <cfRule type="cellIs" dxfId="70" priority="14" stopIfTrue="1" operator="greaterThan">
      <formula>5</formula>
    </cfRule>
  </conditionalFormatting>
  <conditionalFormatting sqref="H9:H18">
    <cfRule type="cellIs" dxfId="69" priority="6" stopIfTrue="1" operator="lessThan">
      <formula>5</formula>
    </cfRule>
  </conditionalFormatting>
  <conditionalFormatting sqref="H9:H18">
    <cfRule type="cellIs" dxfId="68" priority="7" stopIfTrue="1" operator="lessThan">
      <formula>5</formula>
    </cfRule>
  </conditionalFormatting>
  <conditionalFormatting sqref="I9:I18">
    <cfRule type="cellIs" dxfId="67" priority="5" stopIfTrue="1" operator="lessThan">
      <formula>5</formula>
    </cfRule>
  </conditionalFormatting>
  <conditionalFormatting sqref="J9:J18">
    <cfRule type="cellIs" dxfId="66" priority="4" stopIfTrue="1" operator="lessThan">
      <formula>5</formula>
    </cfRule>
  </conditionalFormatting>
  <conditionalFormatting sqref="K9:K18">
    <cfRule type="cellIs" dxfId="65" priority="3" stopIfTrue="1" operator="lessThan">
      <formula>5</formula>
    </cfRule>
  </conditionalFormatting>
  <conditionalFormatting sqref="M9:M18">
    <cfRule type="cellIs" dxfId="64" priority="2" stopIfTrue="1" operator="lessThan">
      <formula>5</formula>
    </cfRule>
  </conditionalFormatting>
  <conditionalFormatting sqref="L9:L18">
    <cfRule type="cellIs" dxfId="63" priority="1" stopIfTrue="1" operator="lessThan">
      <formula>5</formula>
    </cfRule>
  </conditionalFormatting>
  <pageMargins left="0.51" right="0.16" top="0.37" bottom="0.42" header="0.27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36"/>
  <sheetViews>
    <sheetView zoomScale="89" zoomScaleNormal="89" workbookViewId="0">
      <pane xSplit="8" topLeftCell="I1" activePane="topRight" state="frozen"/>
      <selection activeCell="A2" sqref="A2"/>
      <selection pane="topRight" activeCell="L10" sqref="L10"/>
    </sheetView>
  </sheetViews>
  <sheetFormatPr defaultRowHeight="15.75" x14ac:dyDescent="0.25"/>
  <cols>
    <col min="1" max="1" width="3.375" style="18" customWidth="1"/>
    <col min="2" max="2" width="11.375" style="15" customWidth="1"/>
    <col min="3" max="3" width="13.375" style="1" customWidth="1"/>
    <col min="4" max="4" width="8.375" style="1" customWidth="1"/>
    <col min="5" max="5" width="15.5" style="1" hidden="1" customWidth="1"/>
    <col min="6" max="6" width="10.5" style="1" hidden="1" customWidth="1"/>
    <col min="7" max="7" width="9.875" style="1" hidden="1" customWidth="1"/>
    <col min="8" max="8" width="10.125" style="1" hidden="1" customWidth="1"/>
    <col min="9" max="12" width="10.375" style="1" customWidth="1"/>
    <col min="13" max="13" width="12.875" style="1" customWidth="1"/>
    <col min="14" max="16384" width="9" style="1"/>
  </cols>
  <sheetData>
    <row r="1" spans="1:13" ht="18.75" x14ac:dyDescent="0.3">
      <c r="A1" s="140" t="s">
        <v>7</v>
      </c>
      <c r="B1" s="140"/>
      <c r="C1" s="140"/>
      <c r="D1" s="140"/>
      <c r="E1" s="140"/>
      <c r="F1" s="12"/>
      <c r="G1" s="12"/>
      <c r="H1" s="12"/>
      <c r="I1" s="34"/>
      <c r="J1" s="143" t="s">
        <v>31</v>
      </c>
      <c r="K1" s="143"/>
      <c r="L1" s="143"/>
      <c r="M1" s="143"/>
    </row>
    <row r="2" spans="1:13" ht="18.75" x14ac:dyDescent="0.3">
      <c r="A2" s="141" t="s">
        <v>22</v>
      </c>
      <c r="B2" s="141"/>
      <c r="C2" s="141"/>
      <c r="D2" s="141"/>
      <c r="E2" s="141"/>
      <c r="F2" s="12"/>
      <c r="G2" s="12"/>
      <c r="H2" s="12"/>
      <c r="I2" s="34"/>
      <c r="J2" s="143" t="s">
        <v>32</v>
      </c>
      <c r="K2" s="143"/>
      <c r="L2" s="143"/>
      <c r="M2" s="143"/>
    </row>
    <row r="3" spans="1:13" ht="18.75" x14ac:dyDescent="0.3">
      <c r="A3" s="95"/>
      <c r="B3" s="95"/>
      <c r="C3" s="95"/>
      <c r="D3" s="95"/>
      <c r="E3" s="95"/>
      <c r="F3" s="12"/>
      <c r="G3" s="12"/>
      <c r="H3" s="12"/>
      <c r="I3" s="34"/>
      <c r="J3" s="96"/>
      <c r="K3" s="96"/>
      <c r="L3" s="96"/>
      <c r="M3" s="96"/>
    </row>
    <row r="4" spans="1:13" ht="18.75" x14ac:dyDescent="0.25">
      <c r="A4" s="144" t="s">
        <v>160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16.5" customHeight="1" x14ac:dyDescent="0.25">
      <c r="A5" s="143" t="s">
        <v>47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18.75" hidden="1" x14ac:dyDescent="0.3">
      <c r="A6" s="148" t="s">
        <v>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3" hidden="1" x14ac:dyDescent="0.25">
      <c r="A7" s="147"/>
      <c r="B7" s="147"/>
      <c r="C7" s="147"/>
      <c r="D7" s="147"/>
      <c r="E7" s="147"/>
      <c r="F7" s="147"/>
      <c r="G7" s="24"/>
      <c r="H7" s="24"/>
    </row>
    <row r="8" spans="1:13" ht="170.25" customHeight="1" x14ac:dyDescent="0.25">
      <c r="A8" s="20" t="s">
        <v>1</v>
      </c>
      <c r="B8" s="19" t="s">
        <v>3</v>
      </c>
      <c r="C8" s="20" t="s">
        <v>4</v>
      </c>
      <c r="D8" s="20" t="s">
        <v>5</v>
      </c>
      <c r="E8" s="20" t="s">
        <v>6</v>
      </c>
      <c r="F8" s="20" t="s">
        <v>0</v>
      </c>
      <c r="G8" s="28" t="s">
        <v>13</v>
      </c>
      <c r="H8" s="28" t="s">
        <v>12</v>
      </c>
      <c r="I8" s="124" t="s">
        <v>171</v>
      </c>
      <c r="J8" s="123" t="s">
        <v>170</v>
      </c>
      <c r="K8" s="124" t="s">
        <v>164</v>
      </c>
      <c r="L8" s="98" t="s">
        <v>165</v>
      </c>
      <c r="M8" s="97" t="s">
        <v>149</v>
      </c>
    </row>
    <row r="9" spans="1:13" ht="18" customHeight="1" x14ac:dyDescent="0.25">
      <c r="A9" s="22"/>
      <c r="B9" s="23"/>
      <c r="C9" s="22"/>
      <c r="D9" s="22"/>
      <c r="E9" s="22"/>
      <c r="F9" s="22"/>
      <c r="G9" s="22"/>
      <c r="H9" s="22"/>
      <c r="I9" s="8">
        <v>4</v>
      </c>
      <c r="J9" s="8">
        <v>4</v>
      </c>
      <c r="K9" s="8">
        <v>6</v>
      </c>
      <c r="L9" s="130"/>
      <c r="M9" s="131"/>
    </row>
    <row r="10" spans="1:13" ht="21.75" customHeight="1" x14ac:dyDescent="0.25">
      <c r="A10" s="21">
        <v>1</v>
      </c>
      <c r="B10" s="67" t="s">
        <v>79</v>
      </c>
      <c r="C10" s="68" t="s">
        <v>87</v>
      </c>
      <c r="D10" s="69" t="s">
        <v>10</v>
      </c>
      <c r="E10" s="70">
        <v>28526</v>
      </c>
      <c r="F10" s="71" t="s">
        <v>15</v>
      </c>
      <c r="G10" s="71" t="s">
        <v>9</v>
      </c>
      <c r="H10" s="71" t="s">
        <v>8</v>
      </c>
      <c r="I10" s="132">
        <v>7.4</v>
      </c>
      <c r="J10" s="132">
        <v>7.5</v>
      </c>
      <c r="K10" s="132">
        <v>5.6</v>
      </c>
      <c r="L10" s="133">
        <f>ROUND(SUMPRODUCT(I10:K10,$I$9:$K$9)/SUM($I$9:$K$9),1)</f>
        <v>6.7</v>
      </c>
      <c r="M10" s="134" t="str">
        <f>IF(L10&gt;=9,"Xuất sắc",IF(L10&gt;=8,"Giỏi",IF(L10&gt;=7,"Khá",IF(L10&gt;=6,"TB khá",IF(L10&gt;=5,"TB","Yếu")))))</f>
        <v>TB khá</v>
      </c>
    </row>
    <row r="11" spans="1:13" ht="21.75" customHeight="1" x14ac:dyDescent="0.25">
      <c r="A11" s="21">
        <v>2</v>
      </c>
      <c r="B11" s="72" t="s">
        <v>80</v>
      </c>
      <c r="C11" s="73" t="s">
        <v>88</v>
      </c>
      <c r="D11" s="74" t="s">
        <v>38</v>
      </c>
      <c r="E11" s="75" t="s">
        <v>89</v>
      </c>
      <c r="F11" s="72" t="s">
        <v>15</v>
      </c>
      <c r="G11" s="76" t="s">
        <v>9</v>
      </c>
      <c r="H11" s="72" t="s">
        <v>11</v>
      </c>
      <c r="I11" s="127">
        <v>6</v>
      </c>
      <c r="J11" s="128">
        <v>7.8</v>
      </c>
      <c r="K11" s="128">
        <v>5.0999999999999996</v>
      </c>
      <c r="L11" s="135">
        <f t="shared" ref="L11:L18" si="0">ROUND(SUMPRODUCT(I11:K11,$I$9:$K$9)/SUM($I$9:$K$9),1)</f>
        <v>6.1</v>
      </c>
      <c r="M11" s="136" t="str">
        <f t="shared" ref="M11:M18" si="1">IF(L11&gt;=9,"Xuất sắc",IF(L11&gt;=8,"Giỏi",IF(L11&gt;=7,"Khá",IF(L11&gt;=6,"TB khá",IF(L11&gt;=5,"TB","Yếu")))))</f>
        <v>TB khá</v>
      </c>
    </row>
    <row r="12" spans="1:13" ht="21.75" customHeight="1" x14ac:dyDescent="0.25">
      <c r="A12" s="21">
        <v>3</v>
      </c>
      <c r="B12" s="77" t="s">
        <v>81</v>
      </c>
      <c r="C12" s="73" t="s">
        <v>90</v>
      </c>
      <c r="D12" s="74" t="s">
        <v>25</v>
      </c>
      <c r="E12" s="75" t="s">
        <v>91</v>
      </c>
      <c r="F12" s="72" t="s">
        <v>71</v>
      </c>
      <c r="G12" s="76" t="s">
        <v>9</v>
      </c>
      <c r="H12" s="72" t="s">
        <v>11</v>
      </c>
      <c r="I12" s="4"/>
      <c r="J12" s="4"/>
      <c r="K12" s="4"/>
      <c r="L12" s="135"/>
      <c r="M12" s="136"/>
    </row>
    <row r="13" spans="1:13" ht="21.75" customHeight="1" x14ac:dyDescent="0.25">
      <c r="A13" s="21">
        <v>4</v>
      </c>
      <c r="B13" s="72" t="s">
        <v>82</v>
      </c>
      <c r="C13" s="78" t="s">
        <v>92</v>
      </c>
      <c r="D13" s="79" t="s">
        <v>17</v>
      </c>
      <c r="E13" s="75" t="s">
        <v>93</v>
      </c>
      <c r="F13" s="72" t="s">
        <v>15</v>
      </c>
      <c r="G13" s="76" t="s">
        <v>9</v>
      </c>
      <c r="H13" s="72" t="s">
        <v>11</v>
      </c>
      <c r="I13" s="129">
        <v>7.6</v>
      </c>
      <c r="J13" s="129">
        <v>6.9</v>
      </c>
      <c r="K13" s="4">
        <v>5</v>
      </c>
      <c r="L13" s="135">
        <f t="shared" si="0"/>
        <v>6.3</v>
      </c>
      <c r="M13" s="136" t="str">
        <f t="shared" si="1"/>
        <v>TB khá</v>
      </c>
    </row>
    <row r="14" spans="1:13" ht="21.75" customHeight="1" x14ac:dyDescent="0.25">
      <c r="A14" s="21">
        <v>5</v>
      </c>
      <c r="B14" s="72" t="s">
        <v>83</v>
      </c>
      <c r="C14" s="73" t="s">
        <v>94</v>
      </c>
      <c r="D14" s="74" t="s">
        <v>95</v>
      </c>
      <c r="E14" s="80" t="s">
        <v>96</v>
      </c>
      <c r="F14" s="72" t="s">
        <v>15</v>
      </c>
      <c r="G14" s="76" t="s">
        <v>9</v>
      </c>
      <c r="H14" s="72" t="s">
        <v>11</v>
      </c>
      <c r="I14" s="127">
        <v>5.8</v>
      </c>
      <c r="J14" s="128">
        <v>5.8</v>
      </c>
      <c r="K14" s="128">
        <v>5.4</v>
      </c>
      <c r="L14" s="135">
        <f t="shared" si="0"/>
        <v>5.6</v>
      </c>
      <c r="M14" s="136" t="str">
        <f t="shared" si="1"/>
        <v>TB</v>
      </c>
    </row>
    <row r="15" spans="1:13" ht="21.75" customHeight="1" x14ac:dyDescent="0.25">
      <c r="A15" s="21">
        <v>6</v>
      </c>
      <c r="B15" s="72" t="s">
        <v>84</v>
      </c>
      <c r="C15" s="81" t="s">
        <v>97</v>
      </c>
      <c r="D15" s="82" t="s">
        <v>45</v>
      </c>
      <c r="E15" s="83" t="s">
        <v>98</v>
      </c>
      <c r="F15" s="76" t="s">
        <v>16</v>
      </c>
      <c r="G15" s="76" t="s">
        <v>9</v>
      </c>
      <c r="H15" s="76" t="s">
        <v>8</v>
      </c>
      <c r="I15" s="4">
        <v>5.6</v>
      </c>
      <c r="J15" s="129">
        <v>6.2</v>
      </c>
      <c r="K15" s="129">
        <v>7.7</v>
      </c>
      <c r="L15" s="135">
        <f t="shared" si="0"/>
        <v>6.7</v>
      </c>
      <c r="M15" s="136" t="str">
        <f t="shared" si="1"/>
        <v>TB khá</v>
      </c>
    </row>
    <row r="16" spans="1:13" ht="21.75" customHeight="1" x14ac:dyDescent="0.25">
      <c r="A16" s="21">
        <v>7</v>
      </c>
      <c r="B16" s="72" t="s">
        <v>85</v>
      </c>
      <c r="C16" s="81" t="s">
        <v>99</v>
      </c>
      <c r="D16" s="82" t="s">
        <v>100</v>
      </c>
      <c r="E16" s="83" t="s">
        <v>101</v>
      </c>
      <c r="F16" s="76" t="s">
        <v>15</v>
      </c>
      <c r="G16" s="76" t="s">
        <v>74</v>
      </c>
      <c r="H16" s="72" t="s">
        <v>11</v>
      </c>
      <c r="I16" s="129">
        <v>6.5</v>
      </c>
      <c r="J16" s="129">
        <v>6.2</v>
      </c>
      <c r="K16" s="4">
        <v>5</v>
      </c>
      <c r="L16" s="135">
        <f t="shared" si="0"/>
        <v>5.8</v>
      </c>
      <c r="M16" s="136" t="str">
        <f t="shared" si="1"/>
        <v>TB</v>
      </c>
    </row>
    <row r="17" spans="1:13" ht="21.75" customHeight="1" x14ac:dyDescent="0.25">
      <c r="A17" s="21">
        <v>8</v>
      </c>
      <c r="B17" s="77" t="s">
        <v>86</v>
      </c>
      <c r="C17" s="73" t="s">
        <v>103</v>
      </c>
      <c r="D17" s="74" t="s">
        <v>34</v>
      </c>
      <c r="E17" s="80" t="s">
        <v>104</v>
      </c>
      <c r="F17" s="72" t="s">
        <v>15</v>
      </c>
      <c r="G17" s="76" t="s">
        <v>9</v>
      </c>
      <c r="H17" s="72" t="s">
        <v>11</v>
      </c>
      <c r="I17" s="4">
        <v>6.3</v>
      </c>
      <c r="J17" s="4">
        <v>5.6</v>
      </c>
      <c r="K17" s="4">
        <v>0.4</v>
      </c>
      <c r="L17" s="135">
        <f t="shared" si="0"/>
        <v>3.6</v>
      </c>
      <c r="M17" s="136" t="str">
        <f t="shared" si="1"/>
        <v>Yếu</v>
      </c>
    </row>
    <row r="18" spans="1:13" ht="21.75" customHeight="1" x14ac:dyDescent="0.25">
      <c r="A18" s="21">
        <v>9</v>
      </c>
      <c r="B18" s="84" t="s">
        <v>147</v>
      </c>
      <c r="C18" s="85" t="s">
        <v>105</v>
      </c>
      <c r="D18" s="86" t="s">
        <v>17</v>
      </c>
      <c r="E18" s="85" t="s">
        <v>106</v>
      </c>
      <c r="F18" s="87" t="s">
        <v>15</v>
      </c>
      <c r="G18" s="87" t="s">
        <v>9</v>
      </c>
      <c r="H18" s="87" t="s">
        <v>11</v>
      </c>
      <c r="I18" s="11">
        <v>8.3000000000000007</v>
      </c>
      <c r="J18" s="11">
        <v>8</v>
      </c>
      <c r="K18" s="11">
        <v>7.4</v>
      </c>
      <c r="L18" s="137">
        <f t="shared" si="0"/>
        <v>7.8</v>
      </c>
      <c r="M18" s="103" t="str">
        <f t="shared" si="1"/>
        <v>Khá</v>
      </c>
    </row>
    <row r="19" spans="1:13" ht="16.5" x14ac:dyDescent="0.25">
      <c r="B19" s="7"/>
      <c r="C19" s="16"/>
      <c r="D19" s="7"/>
      <c r="E19" s="7"/>
      <c r="F19" s="2"/>
      <c r="G19" s="2"/>
      <c r="H19" s="2"/>
      <c r="I19" s="35"/>
      <c r="J19" s="35"/>
      <c r="K19" s="35"/>
      <c r="L19" s="146"/>
      <c r="M19" s="146"/>
    </row>
    <row r="20" spans="1:13" ht="16.5" x14ac:dyDescent="0.25">
      <c r="D20" s="49"/>
      <c r="E20" s="49"/>
      <c r="F20" s="49"/>
      <c r="G20" s="49"/>
      <c r="H20" s="49"/>
      <c r="I20" s="35"/>
      <c r="K20" s="146" t="s">
        <v>166</v>
      </c>
      <c r="L20" s="146"/>
      <c r="M20" s="146"/>
    </row>
    <row r="21" spans="1:13" ht="16.5" x14ac:dyDescent="0.25">
      <c r="B21" s="139" t="s">
        <v>40</v>
      </c>
      <c r="C21" s="139"/>
      <c r="D21" s="51"/>
      <c r="E21" s="51"/>
      <c r="F21" s="51"/>
      <c r="G21" s="51"/>
      <c r="H21" s="51"/>
      <c r="I21" s="35"/>
      <c r="K21" s="139" t="s">
        <v>39</v>
      </c>
      <c r="L21" s="139"/>
      <c r="M21" s="139"/>
    </row>
    <row r="22" spans="1:13" ht="16.5" x14ac:dyDescent="0.25">
      <c r="B22" s="51"/>
      <c r="C22" s="51"/>
      <c r="D22" s="51"/>
      <c r="E22" s="51"/>
      <c r="F22" s="51"/>
      <c r="G22" s="51"/>
      <c r="H22" s="51"/>
      <c r="I22" s="35"/>
      <c r="K22" s="139" t="s">
        <v>41</v>
      </c>
      <c r="L22" s="139"/>
      <c r="M22" s="139"/>
    </row>
    <row r="23" spans="1:13" ht="16.5" x14ac:dyDescent="0.25">
      <c r="B23" s="51"/>
      <c r="C23" s="51"/>
      <c r="D23" s="51"/>
      <c r="E23" s="51"/>
      <c r="F23" s="51"/>
      <c r="G23" s="51"/>
      <c r="H23" s="51"/>
      <c r="I23" s="35"/>
      <c r="J23" s="35"/>
      <c r="K23" s="48"/>
    </row>
    <row r="24" spans="1:13" ht="16.5" x14ac:dyDescent="0.25">
      <c r="B24" s="51"/>
      <c r="C24" s="51"/>
      <c r="D24" s="51"/>
      <c r="E24" s="51"/>
      <c r="F24" s="51"/>
      <c r="G24" s="51"/>
      <c r="H24" s="51"/>
      <c r="I24" s="35"/>
      <c r="J24" s="35"/>
      <c r="K24" s="48"/>
    </row>
    <row r="25" spans="1:13" ht="16.5" x14ac:dyDescent="0.25">
      <c r="B25" s="51"/>
      <c r="C25" s="51"/>
      <c r="D25" s="51"/>
      <c r="E25" s="51"/>
      <c r="F25" s="51"/>
      <c r="G25" s="51"/>
      <c r="H25" s="51"/>
      <c r="I25" s="35"/>
      <c r="J25" s="35"/>
      <c r="K25" s="48"/>
    </row>
    <row r="26" spans="1:13" ht="18" x14ac:dyDescent="0.3">
      <c r="B26" s="139" t="s">
        <v>42</v>
      </c>
      <c r="C26" s="139"/>
      <c r="D26" s="49"/>
      <c r="E26" s="49"/>
      <c r="F26" s="49"/>
      <c r="G26" s="49"/>
      <c r="H26" s="49"/>
      <c r="I26" s="35"/>
      <c r="J26" s="10"/>
      <c r="K26" s="142" t="s">
        <v>172</v>
      </c>
      <c r="L26" s="142"/>
      <c r="M26" s="142"/>
    </row>
    <row r="27" spans="1:13" ht="16.5" x14ac:dyDescent="0.25">
      <c r="B27" s="35"/>
      <c r="C27" s="35"/>
      <c r="D27" s="7"/>
      <c r="E27" s="7"/>
      <c r="F27" s="2"/>
      <c r="G27" s="2"/>
      <c r="H27" s="2"/>
      <c r="I27" s="46"/>
      <c r="J27" s="46"/>
      <c r="K27" s="47"/>
    </row>
    <row r="29" spans="1:13" ht="16.5" x14ac:dyDescent="0.25">
      <c r="B29" s="107" t="s">
        <v>150</v>
      </c>
      <c r="C29" s="108" t="s">
        <v>151</v>
      </c>
      <c r="D29" s="109" t="s">
        <v>152</v>
      </c>
    </row>
    <row r="30" spans="1:13" x14ac:dyDescent="0.25">
      <c r="B30" s="110" t="s">
        <v>153</v>
      </c>
      <c r="C30" s="111">
        <f>COUNTIF($M$10:$M$18,"Xuất sắc")</f>
        <v>0</v>
      </c>
      <c r="D30" s="112">
        <f>C30*100/8</f>
        <v>0</v>
      </c>
    </row>
    <row r="31" spans="1:13" x14ac:dyDescent="0.25">
      <c r="B31" s="78" t="s">
        <v>154</v>
      </c>
      <c r="C31" s="111">
        <f>COUNTIF($M$10:$M$18,"Giỏi")</f>
        <v>0</v>
      </c>
      <c r="D31" s="112">
        <f t="shared" ref="D31:D35" si="2">C31*100/8</f>
        <v>0</v>
      </c>
    </row>
    <row r="32" spans="1:13" x14ac:dyDescent="0.25">
      <c r="B32" s="113" t="s">
        <v>155</v>
      </c>
      <c r="C32" s="111">
        <f>COUNTIF($M$10:$M$18,"Khá")</f>
        <v>1</v>
      </c>
      <c r="D32" s="112">
        <f t="shared" si="2"/>
        <v>12.5</v>
      </c>
    </row>
    <row r="33" spans="2:4" x14ac:dyDescent="0.25">
      <c r="B33" s="113" t="s">
        <v>156</v>
      </c>
      <c r="C33" s="111">
        <f>COUNTIF($M$10:$M$18,"TB khá")</f>
        <v>4</v>
      </c>
      <c r="D33" s="112">
        <f t="shared" si="2"/>
        <v>50</v>
      </c>
    </row>
    <row r="34" spans="2:4" x14ac:dyDescent="0.25">
      <c r="B34" s="78" t="s">
        <v>157</v>
      </c>
      <c r="C34" s="111">
        <f>COUNTIF($M$10:$M$18,"TB")</f>
        <v>2</v>
      </c>
      <c r="D34" s="112">
        <f t="shared" si="2"/>
        <v>25</v>
      </c>
    </row>
    <row r="35" spans="2:4" x14ac:dyDescent="0.25">
      <c r="B35" s="114" t="s">
        <v>158</v>
      </c>
      <c r="C35" s="115">
        <f>COUNTIF($M$10:$M$18,"Yếu")</f>
        <v>1</v>
      </c>
      <c r="D35" s="112">
        <f t="shared" si="2"/>
        <v>12.5</v>
      </c>
    </row>
    <row r="36" spans="2:4" x14ac:dyDescent="0.25">
      <c r="B36" s="116" t="s">
        <v>159</v>
      </c>
      <c r="C36" s="117">
        <f>SUM(C30:C35)</f>
        <v>8</v>
      </c>
      <c r="D36" s="118">
        <f>SUM(D30:D35)</f>
        <v>100</v>
      </c>
    </row>
  </sheetData>
  <mergeCells count="15">
    <mergeCell ref="L19:M19"/>
    <mergeCell ref="A1:E1"/>
    <mergeCell ref="A2:E2"/>
    <mergeCell ref="J1:M1"/>
    <mergeCell ref="J2:M2"/>
    <mergeCell ref="A4:M4"/>
    <mergeCell ref="A5:M5"/>
    <mergeCell ref="A7:F7"/>
    <mergeCell ref="A6:K6"/>
    <mergeCell ref="K26:M26"/>
    <mergeCell ref="K22:M22"/>
    <mergeCell ref="K21:M21"/>
    <mergeCell ref="K20:M20"/>
    <mergeCell ref="B26:C26"/>
    <mergeCell ref="B21:C21"/>
  </mergeCells>
  <phoneticPr fontId="5" type="noConversion"/>
  <conditionalFormatting sqref="F9:H9 D9">
    <cfRule type="cellIs" dxfId="62" priority="153" stopIfTrue="1" operator="lessThan">
      <formula>5</formula>
    </cfRule>
  </conditionalFormatting>
  <conditionalFormatting sqref="A2:E3">
    <cfRule type="cellIs" dxfId="61" priority="33" stopIfTrue="1" operator="lessThan">
      <formula>5</formula>
    </cfRule>
  </conditionalFormatting>
  <conditionalFormatting sqref="M10:M18">
    <cfRule type="cellIs" dxfId="60" priority="22" stopIfTrue="1" operator="lessThan">
      <formula>5</formula>
    </cfRule>
  </conditionalFormatting>
  <conditionalFormatting sqref="M10:M18">
    <cfRule type="cellIs" dxfId="59" priority="21" stopIfTrue="1" operator="lessThan">
      <formula>5</formula>
    </cfRule>
  </conditionalFormatting>
  <conditionalFormatting sqref="M10:M18">
    <cfRule type="cellIs" dxfId="58" priority="20" stopIfTrue="1" operator="lessThan">
      <formula>5</formula>
    </cfRule>
  </conditionalFormatting>
  <conditionalFormatting sqref="M10:M18">
    <cfRule type="cellIs" dxfId="57" priority="19" stopIfTrue="1" operator="lessThan">
      <formula>5</formula>
    </cfRule>
  </conditionalFormatting>
  <conditionalFormatting sqref="M10:M18">
    <cfRule type="cellIs" dxfId="56" priority="18" stopIfTrue="1" operator="lessThan">
      <formula>5</formula>
    </cfRule>
  </conditionalFormatting>
  <conditionalFormatting sqref="M10:M18">
    <cfRule type="cellIs" priority="11" stopIfTrue="1" operator="greaterThan">
      <formula>5</formula>
    </cfRule>
    <cfRule type="cellIs" dxfId="55" priority="12" stopIfTrue="1" operator="lessThan">
      <formula>5</formula>
    </cfRule>
    <cfRule type="cellIs" dxfId="54" priority="13" stopIfTrue="1" operator="greaterThan">
      <formula>5</formula>
    </cfRule>
    <cfRule type="cellIs" dxfId="53" priority="14" stopIfTrue="1" operator="greaterThan">
      <formula>5</formula>
    </cfRule>
    <cfRule type="cellIs" dxfId="52" priority="15" stopIfTrue="1" operator="greaterThan">
      <formula>5</formula>
    </cfRule>
    <cfRule type="cellIs" dxfId="51" priority="16" stopIfTrue="1" operator="greaterThan">
      <formula>5</formula>
    </cfRule>
    <cfRule type="cellIs" dxfId="50" priority="17" stopIfTrue="1" operator="greaterThan">
      <formula>5</formula>
    </cfRule>
  </conditionalFormatting>
  <conditionalFormatting sqref="D10:H13 D15:H16 C17:H18">
    <cfRule type="cellIs" dxfId="49" priority="10" stopIfTrue="1" operator="lessThan">
      <formula>5</formula>
    </cfRule>
  </conditionalFormatting>
  <conditionalFormatting sqref="C17:H18">
    <cfRule type="cellIs" dxfId="48" priority="9" stopIfTrue="1" operator="lessThan">
      <formula>5</formula>
    </cfRule>
  </conditionalFormatting>
  <conditionalFormatting sqref="C10:F13 C15:F16 C17:H18">
    <cfRule type="cellIs" dxfId="47" priority="8" stopIfTrue="1" operator="lessThan">
      <formula>5</formula>
    </cfRule>
  </conditionalFormatting>
  <conditionalFormatting sqref="J17:J18">
    <cfRule type="cellIs" dxfId="46" priority="7" stopIfTrue="1" operator="lessThan">
      <formula>5</formula>
    </cfRule>
  </conditionalFormatting>
  <conditionalFormatting sqref="K17:K18">
    <cfRule type="cellIs" dxfId="45" priority="6" stopIfTrue="1" operator="lessThan">
      <formula>5</formula>
    </cfRule>
  </conditionalFormatting>
  <conditionalFormatting sqref="J10:K18">
    <cfRule type="cellIs" dxfId="44" priority="5" stopIfTrue="1" operator="lessThan">
      <formula>5</formula>
    </cfRule>
  </conditionalFormatting>
  <conditionalFormatting sqref="I17:I18">
    <cfRule type="cellIs" dxfId="43" priority="4" stopIfTrue="1" operator="lessThan">
      <formula>5</formula>
    </cfRule>
  </conditionalFormatting>
  <conditionalFormatting sqref="I10:I18">
    <cfRule type="cellIs" dxfId="42" priority="3" stopIfTrue="1" operator="lessThan">
      <formula>5</formula>
    </cfRule>
  </conditionalFormatting>
  <conditionalFormatting sqref="L10:L18">
    <cfRule type="cellIs" dxfId="41" priority="2" stopIfTrue="1" operator="lessThan">
      <formula>5</formula>
    </cfRule>
  </conditionalFormatting>
  <conditionalFormatting sqref="L10:L18">
    <cfRule type="cellIs" dxfId="40" priority="1" stopIfTrue="1" operator="lessThan">
      <formula>5</formula>
    </cfRule>
  </conditionalFormatting>
  <pageMargins left="0.25" right="0.15" top="0.28000000000000003" bottom="0.25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25" workbookViewId="0">
      <selection activeCell="S30" sqref="S30"/>
    </sheetView>
  </sheetViews>
  <sheetFormatPr defaultColWidth="8.875" defaultRowHeight="16.5" x14ac:dyDescent="0.25"/>
  <cols>
    <col min="1" max="1" width="2.875" style="35" customWidth="1"/>
    <col min="2" max="2" width="10.375" style="35" customWidth="1"/>
    <col min="3" max="3" width="14" style="35" customWidth="1"/>
    <col min="4" max="4" width="6.5" style="35" customWidth="1"/>
    <col min="5" max="5" width="10" style="35" hidden="1" customWidth="1"/>
    <col min="6" max="6" width="10" style="36" hidden="1" customWidth="1"/>
    <col min="7" max="7" width="8.125" style="35" hidden="1" customWidth="1"/>
    <col min="8" max="8" width="8.375" style="35" hidden="1" customWidth="1"/>
    <col min="9" max="10" width="8.75" style="10" customWidth="1"/>
    <col min="11" max="11" width="8.75" style="66" customWidth="1"/>
    <col min="12" max="13" width="8.75" style="35" customWidth="1"/>
    <col min="14" max="14" width="8.875" style="35"/>
    <col min="15" max="15" width="0" style="35" hidden="1" customWidth="1"/>
    <col min="16" max="16384" width="8.875" style="35"/>
  </cols>
  <sheetData>
    <row r="1" spans="1:15" ht="18.75" x14ac:dyDescent="0.3">
      <c r="A1" s="140" t="s">
        <v>7</v>
      </c>
      <c r="B1" s="140"/>
      <c r="C1" s="140"/>
      <c r="D1" s="140"/>
      <c r="E1" s="140"/>
      <c r="F1" s="12"/>
      <c r="G1" s="12"/>
      <c r="H1" s="12"/>
      <c r="K1" s="139" t="s">
        <v>31</v>
      </c>
      <c r="L1" s="139"/>
      <c r="M1" s="139"/>
      <c r="N1" s="139"/>
    </row>
    <row r="2" spans="1:15" ht="18.75" x14ac:dyDescent="0.3">
      <c r="A2" s="141" t="s">
        <v>22</v>
      </c>
      <c r="B2" s="141"/>
      <c r="C2" s="141"/>
      <c r="D2" s="141"/>
      <c r="E2" s="141"/>
      <c r="F2" s="12"/>
      <c r="G2" s="12"/>
      <c r="H2" s="12"/>
      <c r="K2" s="139" t="s">
        <v>32</v>
      </c>
      <c r="L2" s="139"/>
      <c r="M2" s="139"/>
      <c r="N2" s="139"/>
    </row>
    <row r="3" spans="1:15" ht="14.25" customHeight="1" x14ac:dyDescent="0.25">
      <c r="A3" s="149"/>
      <c r="B3" s="149"/>
      <c r="C3" s="149"/>
      <c r="D3" s="37"/>
      <c r="E3" s="37"/>
      <c r="F3" s="37"/>
      <c r="G3" s="37"/>
      <c r="H3" s="37"/>
      <c r="K3" s="32"/>
    </row>
    <row r="4" spans="1:15" ht="18.75" customHeight="1" x14ac:dyDescent="0.25">
      <c r="A4" s="144" t="s">
        <v>160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5" ht="19.5" customHeight="1" x14ac:dyDescent="0.3">
      <c r="A5" s="150" t="s">
        <v>46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5" ht="180.75" customHeight="1" x14ac:dyDescent="0.25">
      <c r="A6" s="31" t="s">
        <v>1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0</v>
      </c>
      <c r="G6" s="17" t="s">
        <v>145</v>
      </c>
      <c r="H6" s="17" t="s">
        <v>19</v>
      </c>
      <c r="I6" s="120" t="s">
        <v>161</v>
      </c>
      <c r="J6" s="120" t="s">
        <v>162</v>
      </c>
      <c r="K6" s="120" t="s">
        <v>163</v>
      </c>
      <c r="L6" s="120" t="s">
        <v>164</v>
      </c>
      <c r="M6" s="99" t="s">
        <v>165</v>
      </c>
      <c r="N6" s="97" t="s">
        <v>149</v>
      </c>
    </row>
    <row r="7" spans="1:15" x14ac:dyDescent="0.25">
      <c r="A7" s="43"/>
      <c r="B7" s="43"/>
      <c r="C7" s="43"/>
      <c r="D7" s="43"/>
      <c r="E7" s="43"/>
      <c r="F7" s="44"/>
      <c r="G7" s="43"/>
      <c r="H7" s="43"/>
      <c r="I7" s="38">
        <v>2</v>
      </c>
      <c r="J7" s="38">
        <v>2</v>
      </c>
      <c r="K7" s="38">
        <v>2</v>
      </c>
      <c r="L7" s="38">
        <v>6</v>
      </c>
      <c r="M7" s="100"/>
      <c r="N7" s="101"/>
    </row>
    <row r="8" spans="1:15" ht="18" customHeight="1" x14ac:dyDescent="0.25">
      <c r="A8" s="63">
        <v>1</v>
      </c>
      <c r="B8" s="52" t="s">
        <v>107</v>
      </c>
      <c r="C8" s="53" t="s">
        <v>117</v>
      </c>
      <c r="D8" s="93" t="s">
        <v>33</v>
      </c>
      <c r="E8" s="54" t="s">
        <v>24</v>
      </c>
      <c r="F8" s="52" t="s">
        <v>16</v>
      </c>
      <c r="G8" s="52" t="s">
        <v>9</v>
      </c>
      <c r="H8" s="52" t="s">
        <v>8</v>
      </c>
      <c r="I8" s="50"/>
      <c r="J8" s="50"/>
      <c r="K8" s="50"/>
      <c r="L8" s="50"/>
      <c r="M8" s="154"/>
      <c r="N8" s="155"/>
      <c r="O8" s="102">
        <f>ROUND(SUMPRODUCT(I8:K8,$I$7:$K$7)/SUM($I$7:$K$7),1)</f>
        <v>0</v>
      </c>
    </row>
    <row r="9" spans="1:15" ht="18" customHeight="1" x14ac:dyDescent="0.25">
      <c r="A9" s="64">
        <v>2</v>
      </c>
      <c r="B9" s="55" t="s">
        <v>108</v>
      </c>
      <c r="C9" s="56" t="s">
        <v>118</v>
      </c>
      <c r="D9" s="94" t="s">
        <v>119</v>
      </c>
      <c r="E9" s="57" t="s">
        <v>120</v>
      </c>
      <c r="F9" s="55" t="s">
        <v>121</v>
      </c>
      <c r="G9" s="55" t="s">
        <v>122</v>
      </c>
      <c r="H9" s="55" t="s">
        <v>8</v>
      </c>
      <c r="I9" s="45">
        <v>7.4</v>
      </c>
      <c r="J9" s="45">
        <v>8.9</v>
      </c>
      <c r="K9" s="45">
        <v>8.6</v>
      </c>
      <c r="L9" s="45">
        <v>8</v>
      </c>
      <c r="M9" s="156">
        <f t="shared" ref="M9:M18" si="0">ROUND(SUMPRODUCT(I9:L9,$I$7:$L$7)/SUM($I$7:$L$7),1)</f>
        <v>8.1999999999999993</v>
      </c>
      <c r="N9" s="157" t="str">
        <f t="shared" ref="N9:N18" si="1">IF(M9&gt;=9,"Xuất sắc",IF(M9&gt;=8,"Giỏi",IF(M9&gt;=7,"Khá",IF(M9&gt;=6,"TB khá",IF(M9&gt;=5,"TB","Yếu")))))</f>
        <v>Giỏi</v>
      </c>
      <c r="O9" s="102"/>
    </row>
    <row r="10" spans="1:15" ht="18" customHeight="1" x14ac:dyDescent="0.25">
      <c r="A10" s="64">
        <v>3</v>
      </c>
      <c r="B10" s="55" t="s">
        <v>109</v>
      </c>
      <c r="C10" s="56" t="s">
        <v>123</v>
      </c>
      <c r="D10" s="94" t="s">
        <v>124</v>
      </c>
      <c r="E10" s="58" t="s">
        <v>125</v>
      </c>
      <c r="F10" s="55" t="s">
        <v>16</v>
      </c>
      <c r="G10" s="55" t="s">
        <v>126</v>
      </c>
      <c r="H10" s="55" t="s">
        <v>8</v>
      </c>
      <c r="I10" s="45"/>
      <c r="J10" s="45">
        <v>2.1</v>
      </c>
      <c r="K10" s="45"/>
      <c r="L10" s="45"/>
      <c r="M10" s="156">
        <f t="shared" si="0"/>
        <v>0.4</v>
      </c>
      <c r="N10" s="157" t="str">
        <f t="shared" si="1"/>
        <v>Yếu</v>
      </c>
      <c r="O10" s="102">
        <f t="shared" ref="O10:O18" si="2">ROUND(SUMPRODUCT(I10:K10,$I$7:$K$7)/SUM($I$7:$K$7),1)</f>
        <v>0.7</v>
      </c>
    </row>
    <row r="11" spans="1:15" ht="18" customHeight="1" x14ac:dyDescent="0.25">
      <c r="A11" s="64">
        <v>4</v>
      </c>
      <c r="B11" s="55" t="s">
        <v>110</v>
      </c>
      <c r="C11" s="56" t="s">
        <v>127</v>
      </c>
      <c r="D11" s="94" t="s">
        <v>27</v>
      </c>
      <c r="E11" s="57" t="s">
        <v>77</v>
      </c>
      <c r="F11" s="55" t="s">
        <v>15</v>
      </c>
      <c r="G11" s="55" t="s">
        <v>9</v>
      </c>
      <c r="H11" s="55" t="s">
        <v>8</v>
      </c>
      <c r="I11" s="45">
        <v>5</v>
      </c>
      <c r="J11" s="45">
        <v>5.9</v>
      </c>
      <c r="K11" s="45">
        <v>5</v>
      </c>
      <c r="L11" s="45">
        <v>6</v>
      </c>
      <c r="M11" s="156">
        <f t="shared" si="0"/>
        <v>5.7</v>
      </c>
      <c r="N11" s="157" t="str">
        <f t="shared" si="1"/>
        <v>TB</v>
      </c>
      <c r="O11" s="102">
        <f t="shared" si="2"/>
        <v>5.3</v>
      </c>
    </row>
    <row r="12" spans="1:15" ht="18" customHeight="1" x14ac:dyDescent="0.25">
      <c r="A12" s="64">
        <v>5</v>
      </c>
      <c r="B12" s="55" t="s">
        <v>111</v>
      </c>
      <c r="C12" s="56" t="s">
        <v>28</v>
      </c>
      <c r="D12" s="94" t="s">
        <v>128</v>
      </c>
      <c r="E12" s="58" t="s">
        <v>129</v>
      </c>
      <c r="F12" s="55" t="s">
        <v>15</v>
      </c>
      <c r="G12" s="55" t="s">
        <v>9</v>
      </c>
      <c r="H12" s="55" t="s">
        <v>8</v>
      </c>
      <c r="I12" s="45">
        <v>7.6</v>
      </c>
      <c r="J12" s="45">
        <v>8.9</v>
      </c>
      <c r="K12" s="45">
        <v>8.6999999999999993</v>
      </c>
      <c r="L12" s="45">
        <v>8</v>
      </c>
      <c r="M12" s="156">
        <f t="shared" si="0"/>
        <v>8.1999999999999993</v>
      </c>
      <c r="N12" s="157" t="str">
        <f t="shared" si="1"/>
        <v>Giỏi</v>
      </c>
      <c r="O12" s="102">
        <f t="shared" si="2"/>
        <v>8.4</v>
      </c>
    </row>
    <row r="13" spans="1:15" ht="18" customHeight="1" x14ac:dyDescent="0.25">
      <c r="A13" s="64">
        <v>6</v>
      </c>
      <c r="B13" s="55" t="s">
        <v>112</v>
      </c>
      <c r="C13" s="56" t="s">
        <v>37</v>
      </c>
      <c r="D13" s="94" t="s">
        <v>102</v>
      </c>
      <c r="E13" s="57" t="s">
        <v>130</v>
      </c>
      <c r="F13" s="55" t="s">
        <v>15</v>
      </c>
      <c r="G13" s="55" t="s">
        <v>9</v>
      </c>
      <c r="H13" s="55" t="s">
        <v>8</v>
      </c>
      <c r="I13" s="45">
        <v>5</v>
      </c>
      <c r="J13" s="45">
        <v>0</v>
      </c>
      <c r="K13" s="45">
        <v>5</v>
      </c>
      <c r="L13" s="45">
        <v>0</v>
      </c>
      <c r="M13" s="156">
        <f t="shared" si="0"/>
        <v>1.7</v>
      </c>
      <c r="N13" s="157" t="str">
        <f t="shared" si="1"/>
        <v>Yếu</v>
      </c>
      <c r="O13" s="102">
        <f t="shared" si="2"/>
        <v>3.3</v>
      </c>
    </row>
    <row r="14" spans="1:15" ht="18" customHeight="1" x14ac:dyDescent="0.25">
      <c r="A14" s="64">
        <v>7</v>
      </c>
      <c r="B14" s="55" t="s">
        <v>113</v>
      </c>
      <c r="C14" s="56" t="s">
        <v>131</v>
      </c>
      <c r="D14" s="94" t="s">
        <v>132</v>
      </c>
      <c r="E14" s="57" t="s">
        <v>133</v>
      </c>
      <c r="F14" s="55" t="s">
        <v>18</v>
      </c>
      <c r="G14" s="55" t="s">
        <v>9</v>
      </c>
      <c r="H14" s="55" t="s">
        <v>8</v>
      </c>
      <c r="I14" s="45">
        <v>5.2</v>
      </c>
      <c r="J14" s="45">
        <v>6.5</v>
      </c>
      <c r="K14" s="45">
        <v>5.0999999999999996</v>
      </c>
      <c r="L14" s="45">
        <v>6</v>
      </c>
      <c r="M14" s="156">
        <f t="shared" si="0"/>
        <v>5.8</v>
      </c>
      <c r="N14" s="157" t="str">
        <f t="shared" si="1"/>
        <v>TB</v>
      </c>
      <c r="O14" s="102">
        <f t="shared" si="2"/>
        <v>5.6</v>
      </c>
    </row>
    <row r="15" spans="1:15" ht="18" customHeight="1" x14ac:dyDescent="0.25">
      <c r="A15" s="64">
        <v>8</v>
      </c>
      <c r="B15" s="55" t="s">
        <v>114</v>
      </c>
      <c r="C15" s="56" t="s">
        <v>134</v>
      </c>
      <c r="D15" s="94" t="s">
        <v>14</v>
      </c>
      <c r="E15" s="57" t="s">
        <v>135</v>
      </c>
      <c r="F15" s="55" t="s">
        <v>15</v>
      </c>
      <c r="G15" s="55" t="s">
        <v>9</v>
      </c>
      <c r="H15" s="55" t="s">
        <v>8</v>
      </c>
      <c r="I15" s="45">
        <v>5</v>
      </c>
      <c r="J15" s="45">
        <v>0</v>
      </c>
      <c r="K15" s="45">
        <v>5</v>
      </c>
      <c r="L15" s="45">
        <v>0</v>
      </c>
      <c r="M15" s="156">
        <f t="shared" si="0"/>
        <v>1.7</v>
      </c>
      <c r="N15" s="157" t="str">
        <f t="shared" si="1"/>
        <v>Yếu</v>
      </c>
      <c r="O15" s="102">
        <f t="shared" si="2"/>
        <v>3.3</v>
      </c>
    </row>
    <row r="16" spans="1:15" ht="18" customHeight="1" x14ac:dyDescent="0.25">
      <c r="A16" s="64">
        <v>9</v>
      </c>
      <c r="B16" s="55" t="s">
        <v>115</v>
      </c>
      <c r="C16" s="56" t="s">
        <v>136</v>
      </c>
      <c r="D16" s="94" t="s">
        <v>137</v>
      </c>
      <c r="E16" s="58" t="s">
        <v>138</v>
      </c>
      <c r="F16" s="55" t="s">
        <v>139</v>
      </c>
      <c r="G16" s="55" t="s">
        <v>122</v>
      </c>
      <c r="H16" s="55" t="s">
        <v>8</v>
      </c>
      <c r="I16" s="45">
        <v>7.4</v>
      </c>
      <c r="J16" s="45">
        <v>7.9</v>
      </c>
      <c r="K16" s="45">
        <v>7.6</v>
      </c>
      <c r="L16" s="45">
        <v>6</v>
      </c>
      <c r="M16" s="156">
        <f t="shared" si="0"/>
        <v>6.8</v>
      </c>
      <c r="N16" s="157" t="str">
        <f t="shared" si="1"/>
        <v>TB khá</v>
      </c>
      <c r="O16" s="102">
        <f t="shared" si="2"/>
        <v>7.6</v>
      </c>
    </row>
    <row r="17" spans="1:15" ht="18" customHeight="1" x14ac:dyDescent="0.25">
      <c r="A17" s="64">
        <v>10</v>
      </c>
      <c r="B17" s="55" t="s">
        <v>116</v>
      </c>
      <c r="C17" s="56" t="s">
        <v>94</v>
      </c>
      <c r="D17" s="94" t="s">
        <v>23</v>
      </c>
      <c r="E17" s="58" t="s">
        <v>140</v>
      </c>
      <c r="F17" s="55" t="s">
        <v>15</v>
      </c>
      <c r="G17" s="55" t="s">
        <v>9</v>
      </c>
      <c r="H17" s="55" t="s">
        <v>8</v>
      </c>
      <c r="I17" s="45">
        <v>5</v>
      </c>
      <c r="J17" s="45">
        <v>7.1</v>
      </c>
      <c r="K17" s="121">
        <v>7</v>
      </c>
      <c r="L17" s="45">
        <v>7</v>
      </c>
      <c r="M17" s="156">
        <f t="shared" si="0"/>
        <v>6.7</v>
      </c>
      <c r="N17" s="157" t="str">
        <f t="shared" si="1"/>
        <v>TB khá</v>
      </c>
      <c r="O17" s="102">
        <f t="shared" si="2"/>
        <v>6.4</v>
      </c>
    </row>
    <row r="18" spans="1:15" x14ac:dyDescent="0.25">
      <c r="A18" s="65">
        <v>11</v>
      </c>
      <c r="B18" s="60" t="s">
        <v>146</v>
      </c>
      <c r="C18" s="61" t="s">
        <v>141</v>
      </c>
      <c r="D18" s="86" t="s">
        <v>142</v>
      </c>
      <c r="E18" s="62" t="s">
        <v>143</v>
      </c>
      <c r="F18" s="60" t="s">
        <v>16</v>
      </c>
      <c r="G18" s="60" t="s">
        <v>144</v>
      </c>
      <c r="H18" s="60" t="s">
        <v>8</v>
      </c>
      <c r="I18" s="105">
        <v>7</v>
      </c>
      <c r="J18" s="6">
        <v>8.1</v>
      </c>
      <c r="K18" s="105">
        <v>8</v>
      </c>
      <c r="L18" s="105">
        <v>8</v>
      </c>
      <c r="M18" s="137">
        <f t="shared" si="0"/>
        <v>7.9</v>
      </c>
      <c r="N18" s="153" t="str">
        <f t="shared" si="1"/>
        <v>Khá</v>
      </c>
      <c r="O18" s="102">
        <f t="shared" si="2"/>
        <v>7.7</v>
      </c>
    </row>
    <row r="19" spans="1:15" x14ac:dyDescent="0.25">
      <c r="A19" s="7"/>
      <c r="I19" s="66"/>
      <c r="J19" s="146" t="s">
        <v>166</v>
      </c>
      <c r="K19" s="146"/>
      <c r="L19" s="146"/>
      <c r="M19" s="146"/>
    </row>
    <row r="20" spans="1:15" x14ac:dyDescent="0.25">
      <c r="A20" s="7"/>
      <c r="B20" s="139" t="s">
        <v>40</v>
      </c>
      <c r="C20" s="139"/>
      <c r="D20" s="139"/>
      <c r="E20" s="139"/>
      <c r="F20" s="139"/>
      <c r="G20" s="139"/>
      <c r="H20" s="139"/>
      <c r="I20" s="66"/>
      <c r="J20" s="139" t="s">
        <v>39</v>
      </c>
      <c r="K20" s="139"/>
      <c r="L20" s="139"/>
      <c r="M20" s="139"/>
    </row>
    <row r="21" spans="1:15" x14ac:dyDescent="0.25">
      <c r="A21" s="7"/>
      <c r="B21" s="7"/>
      <c r="C21" s="2"/>
      <c r="D21" s="7"/>
      <c r="E21" s="7"/>
      <c r="F21" s="47"/>
      <c r="G21" s="47"/>
      <c r="H21" s="7"/>
      <c r="I21" s="66"/>
      <c r="J21" s="139" t="s">
        <v>41</v>
      </c>
      <c r="K21" s="139"/>
      <c r="L21" s="139"/>
      <c r="M21" s="139"/>
    </row>
    <row r="22" spans="1:15" x14ac:dyDescent="0.25">
      <c r="A22" s="7"/>
      <c r="B22" s="7"/>
      <c r="C22" s="2"/>
      <c r="D22" s="7"/>
      <c r="E22" s="7"/>
      <c r="F22" s="47"/>
      <c r="G22" s="47"/>
      <c r="H22" s="7"/>
      <c r="I22" s="66"/>
      <c r="J22" s="35"/>
      <c r="K22" s="48"/>
      <c r="L22" s="1"/>
      <c r="M22" s="1"/>
    </row>
    <row r="23" spans="1:15" x14ac:dyDescent="0.25">
      <c r="A23" s="7"/>
      <c r="B23" s="7"/>
      <c r="C23" s="2"/>
      <c r="D23" s="7"/>
      <c r="E23" s="7"/>
      <c r="F23" s="47"/>
      <c r="G23" s="47"/>
      <c r="H23" s="7"/>
      <c r="I23" s="66"/>
      <c r="J23" s="35"/>
      <c r="K23" s="48"/>
      <c r="L23" s="1"/>
      <c r="M23" s="1"/>
    </row>
    <row r="24" spans="1:15" ht="18" x14ac:dyDescent="0.3">
      <c r="A24" s="7"/>
      <c r="B24" s="139" t="s">
        <v>42</v>
      </c>
      <c r="C24" s="139"/>
      <c r="D24" s="139"/>
      <c r="E24" s="139"/>
      <c r="F24" s="139"/>
      <c r="G24" s="139"/>
      <c r="H24" s="139"/>
      <c r="I24" s="66"/>
      <c r="K24" s="126" t="s">
        <v>172</v>
      </c>
      <c r="L24" s="1"/>
      <c r="M24" s="1"/>
    </row>
    <row r="25" spans="1:15" x14ac:dyDescent="0.25">
      <c r="A25" s="7"/>
      <c r="D25" s="7"/>
      <c r="E25" s="7"/>
      <c r="F25" s="2"/>
      <c r="G25" s="2"/>
      <c r="H25" s="2"/>
      <c r="I25" s="66"/>
      <c r="J25" s="139"/>
      <c r="K25" s="139"/>
      <c r="L25" s="139"/>
      <c r="M25" s="139"/>
    </row>
    <row r="26" spans="1:15" x14ac:dyDescent="0.25">
      <c r="B26" s="107" t="s">
        <v>150</v>
      </c>
      <c r="C26" s="108" t="s">
        <v>151</v>
      </c>
      <c r="D26" s="109" t="s">
        <v>152</v>
      </c>
    </row>
    <row r="27" spans="1:15" x14ac:dyDescent="0.25">
      <c r="B27" s="110" t="s">
        <v>153</v>
      </c>
      <c r="C27" s="111">
        <f>COUNTIF($N$8:$N$18,"Xuất sắc")</f>
        <v>0</v>
      </c>
      <c r="D27" s="112">
        <f>C27*100/10</f>
        <v>0</v>
      </c>
    </row>
    <row r="28" spans="1:15" x14ac:dyDescent="0.25">
      <c r="B28" s="78" t="s">
        <v>154</v>
      </c>
      <c r="C28" s="111">
        <f>COUNTIF($N$8:$N$18,"Giỏi")</f>
        <v>2</v>
      </c>
      <c r="D28" s="112">
        <f t="shared" ref="D28:D32" si="3">C28*100/10</f>
        <v>20</v>
      </c>
    </row>
    <row r="29" spans="1:15" x14ac:dyDescent="0.25">
      <c r="B29" s="113" t="s">
        <v>155</v>
      </c>
      <c r="C29" s="111">
        <f>COUNTIF($N$8:$N$18,"Khá")</f>
        <v>1</v>
      </c>
      <c r="D29" s="112">
        <f t="shared" si="3"/>
        <v>10</v>
      </c>
    </row>
    <row r="30" spans="1:15" x14ac:dyDescent="0.25">
      <c r="B30" s="113" t="s">
        <v>156</v>
      </c>
      <c r="C30" s="111">
        <f>COUNTIF($N$8:$N$18,"TB khá")</f>
        <v>2</v>
      </c>
      <c r="D30" s="112">
        <f t="shared" si="3"/>
        <v>20</v>
      </c>
    </row>
    <row r="31" spans="1:15" x14ac:dyDescent="0.25">
      <c r="B31" s="78" t="s">
        <v>157</v>
      </c>
      <c r="C31" s="111">
        <f>COUNTIF($N$8:$N$18,"TB")</f>
        <v>2</v>
      </c>
      <c r="D31" s="112">
        <f t="shared" si="3"/>
        <v>20</v>
      </c>
    </row>
    <row r="32" spans="1:15" x14ac:dyDescent="0.25">
      <c r="B32" s="114" t="s">
        <v>158</v>
      </c>
      <c r="C32" s="115">
        <f>COUNTIF($N$8:$N$18,"Yếu")</f>
        <v>3</v>
      </c>
      <c r="D32" s="112">
        <f t="shared" si="3"/>
        <v>30</v>
      </c>
    </row>
    <row r="33" spans="2:4" x14ac:dyDescent="0.25">
      <c r="B33" s="116" t="s">
        <v>159</v>
      </c>
      <c r="C33" s="117">
        <f>SUM(C27:C32)</f>
        <v>10</v>
      </c>
      <c r="D33" s="118">
        <f>SUM(D27:D32)</f>
        <v>100</v>
      </c>
    </row>
  </sheetData>
  <mergeCells count="13">
    <mergeCell ref="J25:M25"/>
    <mergeCell ref="B24:H24"/>
    <mergeCell ref="A3:C3"/>
    <mergeCell ref="A5:K5"/>
    <mergeCell ref="A1:E1"/>
    <mergeCell ref="A2:E2"/>
    <mergeCell ref="B20:H20"/>
    <mergeCell ref="A4:N4"/>
    <mergeCell ref="K1:N1"/>
    <mergeCell ref="K2:N2"/>
    <mergeCell ref="J19:M19"/>
    <mergeCell ref="J20:M20"/>
    <mergeCell ref="J21:M21"/>
  </mergeCells>
  <conditionalFormatting sqref="A2:E2 K16 I8:K15">
    <cfRule type="cellIs" dxfId="39" priority="51" stopIfTrue="1" operator="lessThan">
      <formula>5</formula>
    </cfRule>
  </conditionalFormatting>
  <conditionalFormatting sqref="O8:O18 I8:K17">
    <cfRule type="cellIs" dxfId="38" priority="36" stopIfTrue="1" operator="lessThan">
      <formula>5</formula>
    </cfRule>
  </conditionalFormatting>
  <conditionalFormatting sqref="O8:O18">
    <cfRule type="cellIs" dxfId="37" priority="35" stopIfTrue="1" operator="lessThan">
      <formula>5</formula>
    </cfRule>
  </conditionalFormatting>
  <conditionalFormatting sqref="N8:N18">
    <cfRule type="cellIs" dxfId="34" priority="29" stopIfTrue="1" operator="lessThan">
      <formula>5</formula>
    </cfRule>
  </conditionalFormatting>
  <conditionalFormatting sqref="N8:N18">
    <cfRule type="cellIs" dxfId="33" priority="28" stopIfTrue="1" operator="lessThan">
      <formula>5</formula>
    </cfRule>
  </conditionalFormatting>
  <conditionalFormatting sqref="N8:N18">
    <cfRule type="cellIs" dxfId="32" priority="27" stopIfTrue="1" operator="lessThan">
      <formula>5</formula>
    </cfRule>
  </conditionalFormatting>
  <conditionalFormatting sqref="N8:N18">
    <cfRule type="cellIs" dxfId="31" priority="26" stopIfTrue="1" operator="lessThan">
      <formula>5</formula>
    </cfRule>
  </conditionalFormatting>
  <conditionalFormatting sqref="N8:N18">
    <cfRule type="cellIs" dxfId="30" priority="25" stopIfTrue="1" operator="lessThan">
      <formula>5</formula>
    </cfRule>
  </conditionalFormatting>
  <conditionalFormatting sqref="N8:N18">
    <cfRule type="cellIs" priority="18" stopIfTrue="1" operator="greaterThan">
      <formula>5</formula>
    </cfRule>
    <cfRule type="cellIs" dxfId="29" priority="19" stopIfTrue="1" operator="lessThan">
      <formula>5</formula>
    </cfRule>
    <cfRule type="cellIs" dxfId="28" priority="20" stopIfTrue="1" operator="greaterThan">
      <formula>5</formula>
    </cfRule>
    <cfRule type="cellIs" dxfId="27" priority="21" stopIfTrue="1" operator="greaterThan">
      <formula>5</formula>
    </cfRule>
    <cfRule type="cellIs" dxfId="26" priority="22" stopIfTrue="1" operator="greaterThan">
      <formula>5</formula>
    </cfRule>
    <cfRule type="cellIs" dxfId="25" priority="23" stopIfTrue="1" operator="greaterThan">
      <formula>5</formula>
    </cfRule>
    <cfRule type="cellIs" dxfId="24" priority="24" stopIfTrue="1" operator="greaterThan">
      <formula>5</formula>
    </cfRule>
  </conditionalFormatting>
  <conditionalFormatting sqref="B18:C18 H8:H18">
    <cfRule type="cellIs" dxfId="23" priority="14" stopIfTrue="1" operator="lessThan">
      <formula>5</formula>
    </cfRule>
  </conditionalFormatting>
  <conditionalFormatting sqref="B18:C18">
    <cfRule type="cellIs" dxfId="22" priority="15" stopIfTrue="1" operator="lessThan">
      <formula>5</formula>
    </cfRule>
  </conditionalFormatting>
  <conditionalFormatting sqref="H8:H17">
    <cfRule type="cellIs" dxfId="21" priority="13" stopIfTrue="1" operator="lessThan">
      <formula>5</formula>
    </cfRule>
  </conditionalFormatting>
  <conditionalFormatting sqref="E18:F18">
    <cfRule type="cellIs" dxfId="20" priority="11" stopIfTrue="1" operator="lessThan">
      <formula>5</formula>
    </cfRule>
  </conditionalFormatting>
  <conditionalFormatting sqref="E18:F18">
    <cfRule type="cellIs" dxfId="19" priority="12" stopIfTrue="1" operator="lessThan">
      <formula>5</formula>
    </cfRule>
  </conditionalFormatting>
  <conditionalFormatting sqref="D18">
    <cfRule type="cellIs" dxfId="18" priority="9" stopIfTrue="1" operator="lessThan">
      <formula>5</formula>
    </cfRule>
  </conditionalFormatting>
  <conditionalFormatting sqref="D18">
    <cfRule type="cellIs" dxfId="17" priority="10" stopIfTrue="1" operator="lessThan">
      <formula>5</formula>
    </cfRule>
  </conditionalFormatting>
  <conditionalFormatting sqref="K17 I16:J17">
    <cfRule type="cellIs" dxfId="16" priority="8" stopIfTrue="1" operator="lessThan">
      <formula>5</formula>
    </cfRule>
  </conditionalFormatting>
  <conditionalFormatting sqref="M8:M18">
    <cfRule type="cellIs" dxfId="13" priority="4" stopIfTrue="1" operator="lessThan">
      <formula>5</formula>
    </cfRule>
  </conditionalFormatting>
  <conditionalFormatting sqref="M8:M18">
    <cfRule type="cellIs" dxfId="12" priority="3" stopIfTrue="1" operator="lessThan">
      <formula>5</formula>
    </cfRule>
  </conditionalFormatting>
  <conditionalFormatting sqref="L8:L17">
    <cfRule type="cellIs" dxfId="11" priority="1" stopIfTrue="1" operator="lessThan">
      <formula>5</formula>
    </cfRule>
  </conditionalFormatting>
  <conditionalFormatting sqref="L8:L16">
    <cfRule type="cellIs" dxfId="9" priority="2" stopIfTrue="1" operator="lessThan">
      <formula>5</formula>
    </cfRule>
  </conditionalFormatting>
  <pageMargins left="0.45" right="0.2" top="0.2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TH19A</vt:lpstr>
      <vt:lpstr>TP19A</vt:lpstr>
      <vt:lpstr>NL19A</vt:lpstr>
      <vt:lpstr>TH19A!Print_Titles</vt:lpstr>
      <vt:lpstr>TP19A!Print_Titles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ThuSam</cp:lastModifiedBy>
  <cp:lastPrinted>2020-08-21T01:46:32Z</cp:lastPrinted>
  <dcterms:created xsi:type="dcterms:W3CDTF">2011-12-12T07:25:17Z</dcterms:created>
  <dcterms:modified xsi:type="dcterms:W3CDTF">2020-08-21T01:46:46Z</dcterms:modified>
</cp:coreProperties>
</file>